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782" documentId="120_S{2AC9BD13-BADA-5192-A53E-5A8FF88502F6}" xr6:coauthVersionLast="47" xr6:coauthVersionMax="47" xr10:uidLastSave="{4735A1A2-4D82-427B-B8DC-5FC1F5582805}"/>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9" i="9"/>
  <c r="D6" i="3"/>
  <c r="B3" i="9"/>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3" i="1"/>
  <c r="G3" i="1"/>
  <c r="I3" i="1"/>
  <c r="J3" i="1"/>
  <c r="L3" i="1"/>
  <c r="B4" i="1"/>
  <c r="G4" i="1"/>
  <c r="I4" i="1"/>
  <c r="J4" i="1"/>
  <c r="L4" i="1"/>
  <c r="B5" i="1"/>
  <c r="G5" i="1"/>
  <c r="I5" i="1"/>
  <c r="J5" i="1"/>
  <c r="L5"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<sst xmlns="http://schemas.openxmlformats.org/spreadsheetml/2006/main" count="180281" uniqueCount="39123">
  <si>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</si>
  <si>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</si>
  <si>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</si>
  <si>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</si>
  <si>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</si>
  <si>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</si>
  <si>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</si>
  <si>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</si>
  <si>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</si>
  <si>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</si>
  <si>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</si>
  <si>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</si>
  <si>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</si>
  <si>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</si>
  <si>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</si>
  <si>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</si>
  <si>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</si>
  <si>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</si>
  <si>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</si>
  <si>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</si>
  <si>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</si>
  <si>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</si>
  <si>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</si>
  <si>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</si>
  <si>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</si>
  <si>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</si>
  <si>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</si>
  <si>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</si>
  <si>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</si>
  <si>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</si>
  <si>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</si>
  <si>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</si>
  <si>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</si>
  <si>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</si>
  <si>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</si>
  <si>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</si>
  <si>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</si>
  <si>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</si>
  <si>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</si>
  <si>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</si>
  <si>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</si>
  <si>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</si>
  <si>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</si>
  <si>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</si>
  <si>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</si>
  <si>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</si>
  <si>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</si>
  <si>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</si>
  <si>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</si>
  <si>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</si>
  <si>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</si>
  <si>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</si>
  <si>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</si>
  <si>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</si>
  <si>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</si>
  <si>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</si>
  <si>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</si>
  <si>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</si>
  <si>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</si>
  <si>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</si>
  <si>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</si>
  <si>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</si>
  <si>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</si>
  <si>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</si>
  <si>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</si>
  <si>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</si>
  <si>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</si>
  <si>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</si>
  <si>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</si>
  <si>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</si>
  <si>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</si>
  <si>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</si>
  <si>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</si>
  <si>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</si>
  <si>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</si>
  <si>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</si>
  <si>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</si>
  <si>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</si>
  <si>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</si>
  <si>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</si>
  <si>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</si>
  <si>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</si>
  <si>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</si>
  <si>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</si>
  <si>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</si>
  <si>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</si>
  <si>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</si>
  <si>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</si>
  <si>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</si>
  <si>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</si>
  <si>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</si>
  <si>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</si>
  <si>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</si>
  <si>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</si>
  <si>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</si>
  <si>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</si>
  <si>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</si>
  <si>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</si>
  <si>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</si>
  <si>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</si>
  <si>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</si>
  <si>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</si>
  <si>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</si>
  <si>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</si>
  <si>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</si>
  <si>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</si>
  <si>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</si>
  <si>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</si>
  <si>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</si>
  <si>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</si>
  <si>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</si>
  <si>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</si>
  <si>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</si>
  <si>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</si>
  <si>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</si>
  <si>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</si>
  <si>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</si>
  <si>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</si>
  <si>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</si>
  <si>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</si>
  <si>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</si>
  <si>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</si>
  <si>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</si>
  <si>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</si>
  <si>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</si>
  <si>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</si>
  <si>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</si>
  <si>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</si>
  <si>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</si>
  <si>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</si>
  <si>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</si>
  <si>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</si>
  <si>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</si>
  <si>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</si>
  <si>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</si>
  <si>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</si>
  <si>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</si>
  <si>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</si>
  <si>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</si>
  <si>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</si>
  <si>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</si>
  <si>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</si>
  <si>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</si>
  <si>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</si>
  <si>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</si>
  <si>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</si>
  <si>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</si>
  <si>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</si>
  <si>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</si>
  <si>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</si>
  <si>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</si>
  <si>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</si>
  <si>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</si>
  <si>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</si>
  <si>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</si>
  <si>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</si>
  <si>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</si>
  <si>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</si>
  <si>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</si>
  <si>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</si>
  <si>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</si>
  <si>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</si>
  <si>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</si>
  <si>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</si>
  <si>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</si>
  <si>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</si>
  <si>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</si>
  <si>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</si>
  <si>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</si>
  <si>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</si>
  <si>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</si>
  <si>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</si>
  <si>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</si>
  <si>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</si>
  <si>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</si>
  <si>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</si>
  <si>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</si>
  <si>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</si>
  <si>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</si>
  <si>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</si>
  <si>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</si>
  <si>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</si>
  <si>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</si>
  <si>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</si>
  <si>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</si>
  <si>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</si>
  <si>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</si>
  <si>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</si>
  <si>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</si>
  <si>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</si>
  <si>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</si>
  <si>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</si>
  <si>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</si>
  <si>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</si>
  <si>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</si>
  <si>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</si>
  <si>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</si>
  <si>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</si>
  <si>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</si>
  <si>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</si>
  <si>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</si>
  <si>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</si>
  <si>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</si>
  <si>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</si>
  <si>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</si>
  <si>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</si>
  <si>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</si>
  <si>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</si>
  <si>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</si>
  <si>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</si>
  <si>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</si>
  <si>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</si>
  <si>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</si>
  <si>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</si>
  <si>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</si>
  <si>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</si>
  <si>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</si>
  <si>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</si>
  <si>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</si>
  <si>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</si>
  <si>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</si>
  <si>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</si>
  <si>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</si>
  <si>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</si>
  <si>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</si>
  <si>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</si>
  <si>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</si>
  <si>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</si>
  <si>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</si>
  <si>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</si>
  <si>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</si>
  <si>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</si>
  <si>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</si>
  <si>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</si>
  <si>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</si>
  <si>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</si>
  <si>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</si>
  <si>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</si>
  <si>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</si>
  <si>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</si>
  <si>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</si>
  <si>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</si>
  <si>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</si>
  <si>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</si>
  <si>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</si>
  <si>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</si>
  <si>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</si>
  <si>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</si>
  <si>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</si>
  <si>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</si>
  <si>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</si>
  <si>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</si>
  <si>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</si>
  <si>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</si>
  <si>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</si>
  <si>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</si>
  <si>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</si>
  <si>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</si>
  <si>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</si>
  <si>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</si>
  <si>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</si>
  <si>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</si>
  <si>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</si>
  <si>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</si>
  <si>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</si>
  <si>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</si>
  <si>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</si>
  <si>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</si>
  <si>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</si>
  <si>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</si>
  <si>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</si>
  <si>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</si>
  <si>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</si>
  <si>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</si>
  <si>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</si>
  <si>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</si>
  <si>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</si>
  <si>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</si>
  <si>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</si>
  <si>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</si>
  <si>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</si>
  <si>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</si>
  <si>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</si>
  <si>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</si>
  <si>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</si>
  <si>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</si>
  <si>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</si>
  <si>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</si>
  <si>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</si>
  <si>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</si>
  <si>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</si>
  <si>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</si>
  <si>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</si>
  <si>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</si>
  <si>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</si>
  <si>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</si>
  <si>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</si>
  <si>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</si>
  <si>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</si>
  <si>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</si>
  <si>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</si>
  <si>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</si>
  <si>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</si>
  <si>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</si>
  <si>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</si>
  <si>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</si>
  <si>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</si>
  <si>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</si>
  <si>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</si>
  <si>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</si>
  <si>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</si>
  <si>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</si>
  <si>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</si>
  <si>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</si>
  <si>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</si>
  <si>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</si>
  <si>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</si>
  <si>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</si>
  <si>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</si>
  <si>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</si>
  <si>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</si>
  <si>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</si>
  <si>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</si>
  <si>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</si>
  <si>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</si>
  <si>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</si>
  <si>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</si>
  <si>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</si>
  <si>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</si>
  <si>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</si>
  <si>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</si>
  <si>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</si>
  <si>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</si>
  <si>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</si>
  <si>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</si>
  <si>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</si>
  <si>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</si>
  <si>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</si>
  <si>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</si>
  <si>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</si>
  <si>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</si>
  <si>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</si>
  <si>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</si>
  <si>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</si>
  <si>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</si>
  <si>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</si>
  <si>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</si>
  <si>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</si>
  <si>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</si>
  <si>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</si>
  <si>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</si>
  <si>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</si>
  <si>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</si>
  <si>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</si>
  <si>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</si>
  <si>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</si>
  <si>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</si>
  <si>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</si>
  <si>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</si>
  <si>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</si>
  <si>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</si>
  <si>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</si>
  <si>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</si>
  <si>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</si>
  <si>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</si>
  <si>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</si>
  <si>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</si>
  <si>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</si>
  <si>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</si>
  <si>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</si>
  <si>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</si>
  <si>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</si>
  <si>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</si>
  <si>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</si>
  <si>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</si>
  <si>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</si>
  <si>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</si>
  <si>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</si>
  <si>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</si>
  <si>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</si>
  <si>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</si>
  <si>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</si>
  <si>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</si>
  <si>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</si>
  <si>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</si>
  <si>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</si>
  <si>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</si>
  <si>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</si>
  <si>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</si>
  <si>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</si>
  <si>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</si>
  <si>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</si>
  <si>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</si>
  <si>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</si>
  <si>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</si>
  <si>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</si>
  <si>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</si>
  <si>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</si>
  <si>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</si>
  <si>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</si>
  <si>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</si>
  <si>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</si>
  <si>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</si>
  <si>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</si>
  <si>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</si>
  <si>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</si>
  <si>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</si>
  <si>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</si>
  <si>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</si>
  <si>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</si>
  <si>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</si>
  <si>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</si>
  <si>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</si>
  <si>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</si>
  <si>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</si>
  <si>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</si>
  <si>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</si>
  <si>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</si>
  <si>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</si>
  <si>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</si>
  <si>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</si>
  <si>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</si>
  <si>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</si>
  <si>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</si>
  <si>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</si>
  <si>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</si>
  <si>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</si>
  <si>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</si>
  <si>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</si>
  <si>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</si>
  <si>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</si>
  <si>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</si>
  <si>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</si>
  <si>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</si>
  <si>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</si>
  <si>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</si>
  <si>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</si>
  <si>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</si>
  <si>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</si>
  <si>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</si>
  <si>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</si>
  <si>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</si>
  <si>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</si>
  <si>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</si>
  <si>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</si>
  <si>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</si>
  <si>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</si>
  <si>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</si>
  <si>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</si>
  <si>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</si>
  <si>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</si>
  <si>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</si>
  <si>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</si>
  <si>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</si>
  <si>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</si>
  <si>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</si>
  <si>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</si>
  <si>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</si>
  <si>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</si>
  <si>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</si>
  <si>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</si>
  <si>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</si>
  <si>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</si>
  <si>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</si>
  <si>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</si>
  <si>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</si>
  <si>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</si>
  <si>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</si>
  <si>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</si>
  <si>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</si>
  <si>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</si>
  <si>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</si>
  <si>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</si>
  <si>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</si>
  <si>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</si>
  <si>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</si>
  <si>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</si>
  <si>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</si>
  <si>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</si>
  <si>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</si>
  <si>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</si>
  <si>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</si>
  <si>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</si>
  <si>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</si>
  <si>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</si>
  <si>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</si>
  <si>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</si>
  <si>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</si>
  <si>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</si>
  <si>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</si>
  <si>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</si>
  <si>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</si>
  <si>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</si>
  <si>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</si>
  <si>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</si>
  <si>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</si>
  <si>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</si>
  <si>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</si>
  <si>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</si>
  <si>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</si>
  <si>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</si>
  <si>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</si>
  <si>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</si>
  <si>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</si>
  <si>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</si>
  <si>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</si>
  <si>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</si>
  <si>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</si>
  <si>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</si>
  <si>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</si>
  <si>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</si>
  <si>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</si>
  <si>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</si>
  <si>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</si>
  <si>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</si>
  <si>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</si>
  <si>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</si>
  <si>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</si>
  <si>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</si>
  <si>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</si>
  <si>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</si>
  <si>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</si>
  <si>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</si>
  <si>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</si>
  <si>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</si>
  <si>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</si>
  <si>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</si>
  <si>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</si>
  <si>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</si>
  <si>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</si>
  <si>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</si>
  <si>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</si>
  <si>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</si>
  <si>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</si>
  <si>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</si>
  <si>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</si>
  <si>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</si>
  <si>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</si>
  <si>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</si>
  <si>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</si>
  <si>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</si>
  <si>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</si>
  <si>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</si>
  <si>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</si>
  <si>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</si>
  <si>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</si>
  <si>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</si>
  <si>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</si>
  <si>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</si>
  <si>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</si>
  <si>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</si>
  <si>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</si>
  <si>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</si>
  <si>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</si>
  <si>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</si>
  <si>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</si>
  <si>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</si>
  <si>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</si>
  <si>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</si>
  <si>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</si>
  <si>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</si>
  <si>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</si>
  <si>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</si>
  <si>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</si>
  <si>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</si>
  <si>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</si>
  <si>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</si>
  <si>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</si>
  <si>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</si>
  <si>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</si>
  <si>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</si>
  <si>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</si>
  <si>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</si>
  <si>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</si>
  <si>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</si>
  <si>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</si>
  <si>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</si>
  <si>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</si>
  <si>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</si>
  <si>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</si>
  <si>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</si>
  <si>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</si>
  <si>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</si>
  <si>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</si>
  <si>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</si>
  <si>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</si>
  <si>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</si>
  <si>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</si>
  <si>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</si>
  <si>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</si>
  <si>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</si>
  <si>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</si>
  <si>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</si>
  <si>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</si>
  <si>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</si>
  <si>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</si>
  <si>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</si>
  <si>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</si>
  <si>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</si>
  <si>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</si>
  <si>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</si>
  <si>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</si>
  <si>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</si>
  <si>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</si>
  <si>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</si>
  <si>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</si>
  <si>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</si>
  <si>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</si>
  <si>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</si>
  <si>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</si>
  <si>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</si>
  <si>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</si>
  <si>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</si>
  <si>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</si>
  <si>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</si>
  <si>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</si>
  <si>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</si>
  <si>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</si>
  <si>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</si>
  <si>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</si>
  <si>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</si>
  <si>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</si>
  <si>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</si>
  <si>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</si>
  <si>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</si>
  <si>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</si>
  <si>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</si>
  <si>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</si>
  <si>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</si>
  <si>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</si>
  <si>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</si>
  <si>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</si>
  <si>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</si>
  <si>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</si>
  <si>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</si>
  <si>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</si>
  <si>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</si>
  <si>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</si>
  <si>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</si>
  <si>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</si>
  <si>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</si>
  <si>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</si>
  <si>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</si>
  <si>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</si>
  <si>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</si>
  <si>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</si>
  <si>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</si>
  <si>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</si>
  <si>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</si>
  <si>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</si>
  <si>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</si>
  <si>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</si>
  <si>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</si>
  <si>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</si>
  <si>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</si>
  <si>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</si>
  <si>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</si>
  <si>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</si>
  <si>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</si>
  <si>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</si>
  <si>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</si>
  <si>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</si>
  <si>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</si>
  <si>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</si>
  <si>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</si>
  <si>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</si>
  <si>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</si>
  <si>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</si>
  <si>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</si>
  <si>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</si>
  <si>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</si>
  <si>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</si>
  <si>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</si>
  <si>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</si>
  <si>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</si>
  <si>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</si>
  <si>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</si>
  <si>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</si>
  <si>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</si>
  <si>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</si>
  <si>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</si>
  <si>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</si>
  <si>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</si>
  <si>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</si>
  <si>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</si>
  <si>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</si>
  <si>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</si>
  <si>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</si>
  <si>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</si>
  <si>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</si>
  <si>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</si>
  <si>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</si>
  <si>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</si>
  <si>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</si>
  <si>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</si>
  <si>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</si>
  <si>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</si>
  <si>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</si>
  <si>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</si>
  <si>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</si>
  <si>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</si>
  <si>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</si>
  <si>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</si>
  <si>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</si>
  <si>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</si>
  <si>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</si>
  <si>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</si>
  <si>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</si>
  <si>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</si>
  <si>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</si>
  <si>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</si>
  <si>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</si>
  <si>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</si>
  <si>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</si>
  <si>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</si>
  <si>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</si>
  <si>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</si>
  <si>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</si>
  <si>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</si>
  <si>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</si>
  <si>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</si>
  <si>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</si>
  <si>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</si>
  <si>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</si>
  <si>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</si>
  <si>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</si>
  <si>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</si>
  <si>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</si>
  <si>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</si>
  <si>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</si>
  <si>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</si>
  <si>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</si>
  <si>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</si>
  <si>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</si>
  <si>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</si>
  <si>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</si>
  <si>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</si>
  <si>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</si>
  <si>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</si>
  <si>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</si>
  <si>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</si>
  <si>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</si>
  <si>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</si>
  <si>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</si>
  <si>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</si>
  <si>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</si>
  <si>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</si>
  <si>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</si>
  <si>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</si>
  <si>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</si>
  <si>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</si>
  <si>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</si>
  <si>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</si>
  <si>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</si>
  <si>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</si>
  <si>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</si>
  <si>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</si>
  <si>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</si>
  <si>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</si>
  <si>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</si>
  <si>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</si>
  <si>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</si>
  <si>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</si>
  <si>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</si>
  <si>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</si>
  <si>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</si>
  <si>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</si>
  <si>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</si>
  <si>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</si>
  <si>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</si>
  <si>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</si>
  <si>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</si>
  <si>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</si>
  <si>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</si>
  <si>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</si>
  <si>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</si>
  <si>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</si>
  <si>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</si>
  <si>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</si>
  <si>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</si>
  <si>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</si>
  <si>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</si>
  <si>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</si>
  <si>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</si>
  <si>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</si>
  <si>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</si>
  <si>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</si>
  <si>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</si>
  <si>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</si>
  <si>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</si>
  <si>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</si>
  <si>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</si>
  <si>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</si>
  <si>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</si>
  <si>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</si>
  <si>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</si>
  <si>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</si>
  <si>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</si>
  <si>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</si>
  <si>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</si>
  <si>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</si>
  <si>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</si>
  <si>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</si>
  <si>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</si>
  <si>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</si>
  <si>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</si>
  <si>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</si>
  <si>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</si>
  <si>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</si>
  <si>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</si>
  <si>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</si>
  <si>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</si>
  <si>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</si>
  <si>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</si>
  <si>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</si>
  <si>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</si>
  <si>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</si>
  <si>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</si>
  <si>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</si>
  <si>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</si>
  <si>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</si>
  <si>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</si>
  <si>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</si>
  <si>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</si>
  <si>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</si>
  <si>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</si>
  <si>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</si>
  <si>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</si>
  <si>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</si>
  <si>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</si>
  <si>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</si>
  <si>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</si>
  <si>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</si>
  <si>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</si>
  <si>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</si>
  <si>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</si>
  <si>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</si>
  <si>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</si>
  <si>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</si>
  <si>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</si>
  <si>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</si>
  <si>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</si>
  <si>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</si>
  <si>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</si>
  <si>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</si>
  <si>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</si>
  <si>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</si>
  <si>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</si>
  <si>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</si>
  <si>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</si>
  <si>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</si>
  <si>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</si>
  <si>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</si>
  <si>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</si>
  <si>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</si>
  <si>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</si>
  <si>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</si>
  <si>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</si>
  <si>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</si>
  <si>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</si>
  <si>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</si>
  <si>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</si>
  <si>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</si>
  <si>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</si>
  <si>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</si>
  <si>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</si>
  <si>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</si>
  <si>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</si>
  <si>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</si>
  <si>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</si>
  <si>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</si>
  <si>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</si>
  <si>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</si>
  <si>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</si>
  <si>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</si>
  <si>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</si>
  <si>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</si>
  <si>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</si>
  <si>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</si>
  <si>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</si>
  <si>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</si>
  <si>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</si>
  <si>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</si>
  <si>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</si>
  <si>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</si>
  <si>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</si>
  <si>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</si>
  <si>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</si>
  <si>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</si>
  <si>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</si>
  <si>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</si>
  <si>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</si>
  <si>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</si>
  <si>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</si>
  <si>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</si>
  <si>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</si>
  <si>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</si>
  <si>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</si>
  <si>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</si>
  <si>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</si>
  <si>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</si>
  <si>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</si>
  <si>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</si>
  <si>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</si>
  <si>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</si>
  <si>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</si>
  <si>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</si>
  <si>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</si>
  <si>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</si>
  <si>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</si>
  <si>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</si>
  <si>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</si>
  <si>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</si>
  <si>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</si>
  <si>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</si>
  <si>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</si>
  <si>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</si>
  <si>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</si>
  <si>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</si>
  <si>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</si>
  <si>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</si>
  <si>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</si>
  <si>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</si>
  <si>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</si>
  <si>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</si>
  <si>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</si>
  <si>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</si>
  <si>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</si>
  <si>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</si>
  <si>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</si>
  <si>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</si>
  <si>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</si>
  <si>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</si>
  <si>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</si>
  <si>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</si>
  <si>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</si>
  <si>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</si>
  <si>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</si>
  <si>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</si>
  <si>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</si>
  <si>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</si>
  <si>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</si>
  <si>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</si>
  <si>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</si>
  <si>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</si>
  <si>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</si>
  <si>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</si>
  <si>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</si>
  <si>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</si>
  <si>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</si>
  <si>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</si>
  <si>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</si>
  <si>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</si>
  <si>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</si>
  <si>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</si>
  <si>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</si>
  <si>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</si>
  <si>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</si>
  <si>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</si>
  <si>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</si>
  <si>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</si>
  <si>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</si>
  <si>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</si>
  <si>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</si>
  <si>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</si>
  <si>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</si>
  <si>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</si>
  <si>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</si>
  <si>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</si>
  <si>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</si>
  <si>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</si>
  <si>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</si>
  <si>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</si>
  <si>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</si>
  <si>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</si>
  <si>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</si>
  <si>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</si>
  <si>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</si>
  <si>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</si>
  <si>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</si>
  <si>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</si>
  <si>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</si>
  <si>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</si>
  <si>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</si>
  <si>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</si>
  <si>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</si>
  <si>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</si>
  <si>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</si>
  <si>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</si>
  <si>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</si>
  <si>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</si>
  <si>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</si>
  <si>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</si>
  <si>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</si>
  <si>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</si>
  <si>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</si>
  <si>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</si>
  <si>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</si>
  <si>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</si>
  <si>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</si>
  <si>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</si>
  <si>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</si>
  <si>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</si>
  <si>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</si>
  <si>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</si>
  <si>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</si>
  <si>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</si>
  <si>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</si>
  <si>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</si>
  <si>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</si>
  <si>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</si>
  <si>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</si>
  <si>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</si>
  <si>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</si>
  <si>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</si>
  <si>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</si>
  <si>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</si>
  <si>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</si>
  <si>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</si>
  <si>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</si>
  <si>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</si>
  <si>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</si>
  <si>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</si>
  <si>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</si>
  <si>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</si>
  <si>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</si>
  <si>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</si>
  <si>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</si>
  <si>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</si>
  <si>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</si>
  <si>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</si>
  <si>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</si>
  <si>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</si>
  <si>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</si>
  <si>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</si>
  <si>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</si>
  <si>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</si>
  <si>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</si>
  <si>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</si>
  <si>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</si>
  <si>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</si>
  <si>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</si>
  <si>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</si>
  <si>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</si>
  <si>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</si>
  <si>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</si>
  <si>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</si>
  <si>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</si>
  <si>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</si>
  <si>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</si>
  <si>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</si>
  <si>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</si>
  <si>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</si>
  <si>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</si>
  <si>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</si>
  <si>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</si>
  <si>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</si>
  <si>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</si>
  <si>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</si>
  <si>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</si>
  <si>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</si>
  <si>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</si>
  <si>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</si>
  <si>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</si>
  <si>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</si>
  <si>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</si>
  <si>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</si>
  <si>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</si>
  <si>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</si>
  <si>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</si>
  <si>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</si>
  <si>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</si>
  <si>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</si>
  <si>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</si>
  <si>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</si>
  <si>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</si>
  <si>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</si>
  <si>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</si>
  <si>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</si>
  <si>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</si>
  <si>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</si>
  <si>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</si>
  <si>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</si>
  <si>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</si>
  <si>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</si>
  <si>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</si>
  <si>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</si>
  <si>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</si>
  <si>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</si>
  <si>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</si>
  <si>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</si>
  <si>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</si>
  <si>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</si>
  <si>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</si>
  <si>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</si>
  <si>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</si>
  <si>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</si>
  <si>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</si>
  <si>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</si>
  <si>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</si>
  <si>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</si>
  <si>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</si>
  <si>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</si>
  <si>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</si>
  <si>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</si>
  <si>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</si>
  <si>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</si>
  <si>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</si>
  <si>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</si>
  <si>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</si>
  <si>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</si>
  <si>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</si>
  <si>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</si>
  <si>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</si>
  <si>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</si>
  <si>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</si>
  <si>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</si>
  <si>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</si>
  <si>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</si>
  <si>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</si>
  <si>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</si>
  <si>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</si>
  <si>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</si>
  <si>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</si>
  <si>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</si>
  <si>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</si>
  <si>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</si>
  <si>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</si>
  <si>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</si>
  <si>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</si>
  <si>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</si>
  <si>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</si>
  <si>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</si>
  <si>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</si>
  <si>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</si>
  <si>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</si>
  <si>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</si>
  <si>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</si>
  <si>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</si>
  <si>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</si>
  <si>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</si>
  <si>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</si>
  <si>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</si>
  <si>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</si>
  <si>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</si>
  <si>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</si>
  <si>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</si>
  <si>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</si>
  <si>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</si>
  <si>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</si>
  <si>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</si>
  <si>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</si>
  <si>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</si>
  <si>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</si>
  <si>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</si>
  <si>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</si>
  <si>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</si>
  <si>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</si>
  <si>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</si>
  <si>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</si>
  <si>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</si>
  <si>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</si>
  <si>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</si>
  <si>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</si>
  <si>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</si>
  <si>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</si>
  <si>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</si>
  <si>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</si>
  <si>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</si>
  <si>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</si>
  <si>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</si>
  <si>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</si>
  <si>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</si>
  <si>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</si>
  <si>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</si>
  <si>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</si>
  <si>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</si>
  <si>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</si>
  <si>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</si>
  <si>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</si>
  <si>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</si>
  <si>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</si>
  <si>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</si>
  <si>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</si>
  <si>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</si>
  <si>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</si>
  <si>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</si>
  <si>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</si>
  <si>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</si>
  <si>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</si>
  <si>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</si>
  <si>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</si>
  <si>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</si>
  <si>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</si>
  <si>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</si>
  <si>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</si>
  <si>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</si>
  <si>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</si>
  <si>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</si>
  <si>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</si>
  <si>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</si>
  <si>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</si>
  <si>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</si>
  <si>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</si>
  <si>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</si>
  <si>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</si>
  <si>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</si>
  <si>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</si>
  <si>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</si>
  <si>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</si>
  <si>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</si>
  <si>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</si>
  <si>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</si>
  <si>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</si>
  <si>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</si>
  <si>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</si>
  <si>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</si>
  <si>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</si>
  <si>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</si>
  <si>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</si>
  <si>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</si>
  <si>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</si>
  <si>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</si>
  <si>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</si>
  <si>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</si>
  <si>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</si>
  <si>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</si>
  <si>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</si>
  <si>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</si>
  <si>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</si>
  <si>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</si>
  <si>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</si>
  <si>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</si>
  <si>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</si>
  <si>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</si>
  <si>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</si>
  <si>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</si>
  <si>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</si>
  <si>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</si>
  <si>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</si>
  <si>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</si>
  <si>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</si>
  <si>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</si>
  <si>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</si>
  <si>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</si>
  <si>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</si>
  <si>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</si>
  <si>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</si>
  <si>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</si>
  <si>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</si>
  <si>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</si>
  <si>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</si>
  <si>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</si>
  <si>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</si>
  <si>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</si>
  <si>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</si>
  <si>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</si>
  <si>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</si>
  <si>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</si>
  <si>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</si>
  <si>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</si>
  <si>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</si>
  <si>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</si>
  <si>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</si>
  <si>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</si>
  <si>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</si>
  <si>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</si>
  <si>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</si>
  <si>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</si>
  <si>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</si>
  <si>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</si>
  <si>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</si>
  <si>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</si>
  <si>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</si>
  <si>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</si>
  <si>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</si>
  <si>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</si>
  <si>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</si>
  <si>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</si>
  <si>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</si>
  <si>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</si>
  <si>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</si>
  <si>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</si>
  <si>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</si>
  <si>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</si>
  <si>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</si>
  <si>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</si>
  <si>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</si>
  <si>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</si>
  <si>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</si>
  <si>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</si>
  <si>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</si>
  <si>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</si>
  <si>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</si>
  <si>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</si>
  <si>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</si>
  <si>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</si>
  <si>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</si>
  <si>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</si>
  <si>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</si>
  <si>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</si>
  <si>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</si>
  <si>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</si>
  <si>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</si>
  <si>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</si>
  <si>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</si>
  <si>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</si>
  <si>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</si>
  <si>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</si>
  <si>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</si>
  <si>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</si>
  <si>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</si>
  <si>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</si>
  <si>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</si>
  <si>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</si>
  <si>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</si>
  <si>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</si>
  <si>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</si>
  <si>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</si>
  <si>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</si>
  <si>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</si>
  <si>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</si>
  <si>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</si>
  <si>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</si>
  <si>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</si>
  <si>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</si>
  <si>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</si>
  <si>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</si>
  <si>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</si>
  <si>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</si>
  <si>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</si>
  <si>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</si>
  <si>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</si>
  <si>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</si>
  <si>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</si>
  <si>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</si>
  <si>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</si>
  <si>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</si>
  <si>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</si>
  <si>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</si>
  <si>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</si>
  <si>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</si>
  <si>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</si>
  <si>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</si>
  <si>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</si>
  <si>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</si>
  <si>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</si>
  <si>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</si>
  <si>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</si>
  <si>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</si>
  <si>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</si>
  <si>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</si>
  <si>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</si>
  <si>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</si>
  <si>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</si>
  <si>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</si>
  <si>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</si>
  <si>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</si>
  <si>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</si>
  <si>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</si>
  <si>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</si>
  <si>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</si>
  <si>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</si>
  <si>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</si>
  <si>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</si>
  <si>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</si>
  <si>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</si>
  <si>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</si>
  <si>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</si>
  <si>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</si>
  <si>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</si>
  <si>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</si>
  <si>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</si>
  <si>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</si>
  <si>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</si>
  <si>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</si>
  <si>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</si>
  <si>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</si>
  <si>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</si>
  <si>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</si>
  <si>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</si>
  <si>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</si>
  <si>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</si>
  <si>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</si>
  <si>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</si>
  <si>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</si>
  <si>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</si>
  <si>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</si>
  <si>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</si>
  <si>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</si>
  <si>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</si>
  <si>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</si>
  <si>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</si>
  <si>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</si>
  <si>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</si>
  <si>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</si>
  <si>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</si>
  <si>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</si>
  <si>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</si>
  <si>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</si>
  <si>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</si>
  <si>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</si>
  <si>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</si>
  <si>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</si>
  <si>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</si>
  <si>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</si>
  <si>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</si>
  <si>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</si>
  <si>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</si>
  <si>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</si>
  <si>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</si>
  <si>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</si>
  <si>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</si>
  <si>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</si>
  <si>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</si>
  <si>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</si>
  <si>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</si>
  <si>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</si>
  <si>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</si>
  <si>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</si>
  <si>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</si>
  <si>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</si>
  <si>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</si>
  <si>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</si>
  <si>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</si>
  <si>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</si>
  <si>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</si>
  <si>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</si>
  <si>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</si>
  <si>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</si>
  <si>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</si>
  <si>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</si>
  <si>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</si>
  <si>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</si>
  <si>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</si>
  <si>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</si>
  <si>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</si>
  <si>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</si>
  <si>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</si>
  <si>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</si>
  <si>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</si>
  <si>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</si>
  <si>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</si>
  <si>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</si>
  <si>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</si>
  <si>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</si>
  <si>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</si>
  <si>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</si>
  <si>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</si>
  <si>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</si>
  <si>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</si>
  <si>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</si>
  <si>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</si>
  <si>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</si>
  <si>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</si>
  <si>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</si>
  <si>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</si>
  <si>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</si>
  <si>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</si>
  <si>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</si>
  <si>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</si>
  <si>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</si>
  <si>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</si>
  <si>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</si>
  <si>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</si>
  <si>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</si>
  <si>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</si>
  <si>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</si>
  <si>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</si>
  <si>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</si>
  <si>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</si>
  <si>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</si>
  <si>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</si>
  <si>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</si>
  <si>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</si>
  <si>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</si>
  <si>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</si>
  <si>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</si>
  <si>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</si>
  <si>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</si>
  <si>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</si>
  <si>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</si>
  <si>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</si>
  <si>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</si>
  <si>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</si>
  <si>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</si>
  <si>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</si>
  <si>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</si>
  <si>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</si>
  <si>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</si>
  <si>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</si>
  <si>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</si>
  <si>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</si>
  <si>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</si>
  <si>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</si>
  <si>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</si>
  <si>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</si>
  <si>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</si>
  <si>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</si>
  <si>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</si>
  <si>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</si>
  <si>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</si>
  <si>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</si>
  <si>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</si>
  <si>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</si>
  <si>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</si>
  <si>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</si>
  <si>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</si>
  <si>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</si>
  <si>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</si>
  <si>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</si>
  <si>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</si>
  <si>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</si>
  <si>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</si>
  <si>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</si>
  <si>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</si>
  <si>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</si>
  <si>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</si>
  <si>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</si>
  <si>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</si>
  <si>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</si>
  <si>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</si>
  <si>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</si>
  <si>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</si>
  <si>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</si>
  <si>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</si>
  <si>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</si>
  <si>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</si>
  <si>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</si>
  <si>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</si>
  <si>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</si>
  <si>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</si>
  <si>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</si>
  <si>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</si>
  <si>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</si>
  <si>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</si>
  <si>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</si>
  <si>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</si>
  <si>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</si>
  <si>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</si>
  <si>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</si>
  <si>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</si>
  <si>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</si>
  <si>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</si>
  <si>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</si>
  <si>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</si>
  <si>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</si>
  <si>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</si>
  <si>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</si>
  <si>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</si>
  <si>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</si>
  <si>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</si>
  <si>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</si>
  <si>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</si>
  <si>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</si>
  <si>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</si>
  <si>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</si>
  <si>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</si>
  <si>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</si>
  <si>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</si>
  <si>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</si>
  <si>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</si>
  <si>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</si>
  <si>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</si>
  <si>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</si>
  <si>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</si>
  <si>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</si>
  <si>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</si>
  <si>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</si>
  <si>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</si>
  <si>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</si>
  <si>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</si>
  <si>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</si>
  <si>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</si>
  <si>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</si>
  <si>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</si>
  <si>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</si>
  <si>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</si>
  <si>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</si>
  <si>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</si>
  <si>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</si>
  <si>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</si>
  <si>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</si>
  <si>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</si>
  <si>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</si>
  <si>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</si>
  <si>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</si>
  <si>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</si>
  <si>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</si>
  <si>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</si>
  <si>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</si>
  <si>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</si>
  <si>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</si>
  <si>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</si>
  <si>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</si>
  <si>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</si>
  <si>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</si>
  <si>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</si>
  <si>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</si>
  <si>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</si>
  <si>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</si>
  <si>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</si>
  <si>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</si>
  <si>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</si>
  <si>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</si>
  <si>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</si>
  <si>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</si>
  <si>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</si>
  <si>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</si>
  <si>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</si>
  <si>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</si>
  <si>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</si>
  <si>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</si>
  <si>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</si>
  <si>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</si>
  <si>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</si>
  <si>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</si>
  <si>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</si>
  <si>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</si>
  <si>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</si>
  <si>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</si>
  <si>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</si>
  <si>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</si>
  <si>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</si>
  <si>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</si>
  <si>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</si>
  <si>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</si>
  <si>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</si>
  <si>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</si>
  <si>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</si>
  <si>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</si>
  <si>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</si>
  <si>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</si>
  <si>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</si>
  <si>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</si>
  <si>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</si>
  <si>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</si>
  <si>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</si>
  <si>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</si>
  <si>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</si>
  <si>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</si>
  <si>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</si>
  <si>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</si>
  <si>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</si>
  <si>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</si>
  <si>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</si>
  <si>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</si>
  <si>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</si>
  <si>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</si>
  <si>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</si>
  <si>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</si>
  <si>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</si>
  <si>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</si>
  <si>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</si>
  <si>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</si>
  <si>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</si>
  <si>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</si>
  <si>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</si>
  <si>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</si>
  <si>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</si>
  <si>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</si>
  <si>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</si>
  <si>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</si>
  <si>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</si>
  <si>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</si>
  <si>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</si>
  <si>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</si>
  <si>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</si>
  <si>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</si>
  <si>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</si>
  <si>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</si>
  <si>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</si>
  <si>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</si>
  <si>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</si>
  <si>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</si>
  <si>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</si>
  <si>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</si>
  <si>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</si>
  <si>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</si>
  <si>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</si>
  <si>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</si>
  <si>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</si>
  <si>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</si>
  <si>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</si>
  <si>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</si>
  <si>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</si>
  <si>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</si>
  <si>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</si>
  <si>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</si>
  <si>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</si>
  <si>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</si>
  <si>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</si>
  <si>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</si>
  <si>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</si>
  <si>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</si>
  <si>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</si>
  <si>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</si>
  <si>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</si>
  <si>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</si>
  <si>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</si>
  <si>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</si>
  <si>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</si>
  <si>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</si>
  <si>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</si>
  <si>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</si>
  <si>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</si>
  <si>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</si>
  <si>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</si>
  <si>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</si>
  <si>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</si>
  <si>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</si>
  <si>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</si>
  <si>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</si>
  <si>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</si>
  <si>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</si>
  <si>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</si>
  <si>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</si>
  <si>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</si>
  <si>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</si>
  <si>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</si>
  <si>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</si>
  <si>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</si>
  <si>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</si>
  <si>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</si>
  <si>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</si>
  <si>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</si>
  <si>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</si>
  <si>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</si>
  <si>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</si>
  <si>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</si>
  <si>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</si>
  <si>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</si>
  <si>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</si>
  <si>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</si>
  <si>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</si>
  <si>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</si>
  <si>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</si>
  <si>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</si>
  <si>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</si>
  <si>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</si>
  <si>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</si>
  <si>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</si>
  <si>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</si>
  <si>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</si>
  <si>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</si>
  <si>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</si>
  <si>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</si>
  <si>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</si>
  <si>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</si>
  <si>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</si>
  <si>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</si>
  <si>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</si>
  <si>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</si>
  <si>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</si>
  <si>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</si>
  <si>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</si>
  <si>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</si>
  <si>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</si>
  <si>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</si>
  <si>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</si>
  <si>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</si>
  <si>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</si>
  <si>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</si>
  <si>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</si>
  <si>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</si>
  <si>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</si>
  <si>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</si>
  <si>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</si>
  <si>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</si>
  <si>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</si>
  <si>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</si>
  <si>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</si>
  <si>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</si>
  <si>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</si>
  <si>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</si>
  <si>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</si>
  <si>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</si>
  <si>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</si>
  <si>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</si>
  <si>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</si>
  <si>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</si>
  <si>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</si>
  <si>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</si>
  <si>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</si>
  <si>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</si>
  <si>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</si>
  <si>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</si>
  <si>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</si>
  <si>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</si>
  <si>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</si>
  <si>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</si>
  <si>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</si>
  <si>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</si>
  <si>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</si>
  <si>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</si>
  <si>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</si>
  <si>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</si>
  <si>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</si>
  <si>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</si>
  <si>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</si>
  <si>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</si>
  <si>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</si>
  <si>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</si>
  <si>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</si>
  <si>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</si>
  <si>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</si>
  <si>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</si>
  <si>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</si>
  <si>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</si>
  <si>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</si>
  <si>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</si>
  <si>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</si>
  <si>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</si>
  <si>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</si>
  <si>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</si>
  <si>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</si>
  <si>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</si>
  <si>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</si>
  <si>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</si>
  <si>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</si>
  <si>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</si>
  <si>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</si>
  <si>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</si>
  <si>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</si>
  <si>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</si>
  <si>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</si>
  <si>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</si>
  <si>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</si>
  <si>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</si>
  <si>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</si>
  <si>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</si>
  <si>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</si>
  <si>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</si>
  <si>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</si>
  <si>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</si>
  <si>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</si>
  <si>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</si>
  <si>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</si>
  <si>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</si>
  <si>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</si>
  <si>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</si>
  <si>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</si>
  <si>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</si>
  <si>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</si>
  <si>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</si>
  <si>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</si>
  <si>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</si>
  <si>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</si>
  <si>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</si>
  <si>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</si>
  <si>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</si>
  <si>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</si>
  <si>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</si>
  <si>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</si>
  <si>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</si>
  <si>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</si>
  <si>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</si>
  <si>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</si>
  <si>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</si>
  <si>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</si>
  <si>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</si>
  <si>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</si>
  <si>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</si>
  <si>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</si>
  <si>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</si>
  <si>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</si>
  <si>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</si>
  <si>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</si>
  <si>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</si>
  <si>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</si>
  <si>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</si>
  <si>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</si>
  <si>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</si>
  <si>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</si>
  <si>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</si>
  <si>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</si>
  <si>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</si>
  <si>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</si>
  <si>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</si>
  <si>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</si>
  <si>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</si>
  <si>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</si>
  <si>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</si>
  <si>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</si>
  <si>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</si>
  <si>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</si>
  <si>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</si>
  <si>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</si>
  <si>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</si>
  <si>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</si>
  <si>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</si>
  <si>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</si>
  <si>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</si>
  <si>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</si>
  <si>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</si>
  <si>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</si>
  <si>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</si>
  <si>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</si>
  <si>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</si>
  <si>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</si>
  <si>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</si>
  <si>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</si>
  <si>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</si>
  <si>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</si>
  <si>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</si>
  <si>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</si>
  <si>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</si>
  <si>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</si>
  <si>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</si>
  <si>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</si>
  <si>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</si>
  <si>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</si>
  <si>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</si>
  <si>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</si>
  <si>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</si>
  <si>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</si>
  <si>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</si>
  <si>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</si>
  <si>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</si>
  <si>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</si>
  <si>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</si>
  <si>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</si>
  <si>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</si>
  <si>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</si>
  <si>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</si>
  <si>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</si>
  <si>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</si>
  <si>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</si>
  <si>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</si>
  <si>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</si>
  <si>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</si>
  <si>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</si>
  <si>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</si>
  <si>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</si>
  <si>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</si>
  <si>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</si>
  <si>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</si>
  <si>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</si>
  <si>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</si>
  <si>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</si>
  <si>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</si>
  <si>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</si>
  <si>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</si>
  <si>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</si>
  <si>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</si>
  <si>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</si>
  <si>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</si>
  <si>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</si>
  <si>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</si>
  <si>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</si>
  <si>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</si>
  <si>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</si>
  <si>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</si>
  <si>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</si>
  <si>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</si>
  <si>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</si>
  <si>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</si>
  <si>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</si>
  <si>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</si>
  <si>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</si>
  <si>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</si>
  <si>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</si>
  <si>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</si>
  <si>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</si>
  <si>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</si>
  <si>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</si>
  <si>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</si>
  <si>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</si>
  <si>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</si>
  <si>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</si>
  <si>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</si>
  <si>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</si>
  <si>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</si>
  <si>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</si>
  <si>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</si>
  <si>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</si>
  <si>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</si>
  <si>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</si>
  <si>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</si>
  <si>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</si>
  <si>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</si>
  <si>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</si>
  <si>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</si>
  <si>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</si>
  <si>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</si>
  <si>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</si>
  <si>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</si>
  <si>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</si>
  <si>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</si>
  <si>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</si>
  <si>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</si>
  <si>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</si>
  <si>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</si>
  <si>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</si>
  <si>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</si>
  <si>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</si>
  <si>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</si>
  <si>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</si>
  <si>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</si>
  <si>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</si>
  <si>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</si>
  <si>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</si>
  <si>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</si>
  <si>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</si>
  <si>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</si>
  <si>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</si>
  <si>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</si>
  <si>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</si>
  <si>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</si>
  <si>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</si>
  <si>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</si>
  <si>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</si>
  <si>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</si>
  <si>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</si>
  <si>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</si>
  <si>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</si>
  <si>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</si>
  <si>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</si>
  <si>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</si>
  <si>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</si>
  <si>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</si>
  <si>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</si>
  <si>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</si>
  <si>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</si>
  <si>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</si>
  <si>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</si>
  <si>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</si>
  <si>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</si>
  <si>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</si>
  <si>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</si>
  <si>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</si>
  <si>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</si>
  <si>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</si>
  <si>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</si>
  <si>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</si>
  <si>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</si>
  <si>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</si>
  <si>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</si>
  <si>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</si>
  <si>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</si>
  <si>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</si>
  <si>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</si>
  <si>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</si>
  <si>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</si>
  <si>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</si>
  <si>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</si>
  <si>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</si>
  <si>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</si>
  <si>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</si>
  <si>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</si>
  <si>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</si>
  <si>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</si>
  <si>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</si>
  <si>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</si>
  <si>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</si>
  <si>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</si>
  <si>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</si>
  <si>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</si>
  <si>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</si>
  <si>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</si>
  <si>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</si>
  <si>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</si>
  <si>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</si>
  <si>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</si>
  <si>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</si>
  <si>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</si>
  <si>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</si>
  <si>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</si>
  <si>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</si>
  <si>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</si>
  <si>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</si>
  <si>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</si>
  <si>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</si>
  <si>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</si>
  <si>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</si>
  <si>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</si>
  <si>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</si>
  <si>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</si>
  <si>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</si>
  <si>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</si>
  <si>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</si>
  <si>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</si>
  <si>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</si>
  <si>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</si>
  <si>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</si>
  <si>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</si>
  <si>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</si>
  <si>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</si>
  <si>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</si>
  <si>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</si>
  <si>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</si>
  <si>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</si>
  <si>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</si>
  <si>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</si>
  <si>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</si>
  <si>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</si>
  <si>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</si>
  <si>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</si>
  <si>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</si>
  <si>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</si>
  <si>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</si>
  <si>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</si>
  <si>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</si>
  <si>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</si>
  <si>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</si>
  <si>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</si>
  <si>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</si>
  <si>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</si>
  <si>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</si>
  <si>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</si>
  <si>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</si>
  <si>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</si>
  <si>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</si>
  <si>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</si>
  <si>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</si>
  <si>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</si>
  <si>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</si>
  <si>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</si>
  <si>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</si>
  <si>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</si>
  <si>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</si>
  <si>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</si>
  <si>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</si>
  <si>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</si>
  <si>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</si>
  <si>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</si>
  <si>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</si>
  <si>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</si>
  <si>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</si>
  <si>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</si>
  <si>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</si>
  <si>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</si>
  <si>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</si>
  <si>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</si>
  <si>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</si>
  <si>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</si>
  <si>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</si>
  <si>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</si>
  <si>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</si>
  <si>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</si>
  <si>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</si>
  <si>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</si>
  <si>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</si>
  <si>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</si>
  <si>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</si>
  <si>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</si>
  <si>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</si>
  <si>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</si>
  <si>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</si>
  <si>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</si>
  <si>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</si>
  <si>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</si>
  <si>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</si>
  <si>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</si>
  <si>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</si>
  <si>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</si>
  <si>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</si>
  <si>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</si>
  <si>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</si>
  <si>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</si>
  <si>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</si>
  <si>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</si>
  <si>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</si>
  <si>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</si>
  <si>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</si>
  <si>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</si>
  <si>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</si>
  <si>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</si>
  <si>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</si>
  <si>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</si>
  <si>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</si>
  <si>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</si>
  <si>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</si>
  <si>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</si>
  <si>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</si>
  <si>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</si>
  <si>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</si>
  <si>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</si>
  <si>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</si>
  <si>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</si>
  <si>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</si>
  <si>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</si>
  <si>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</si>
  <si>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</si>
  <si>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</si>
  <si>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</si>
  <si>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</si>
  <si>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</si>
  <si>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</si>
  <si>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</si>
  <si>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</si>
  <si>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</si>
  <si>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</si>
  <si>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</si>
  <si>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</si>
  <si>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</si>
  <si>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</si>
  <si>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</si>
  <si>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</si>
  <si>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</si>
  <si>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</si>
  <si>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</si>
  <si>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</si>
  <si>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</si>
  <si>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</si>
  <si>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</si>
  <si>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</si>
  <si>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</si>
  <si>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</si>
  <si>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</si>
  <si>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</si>
  <si>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</si>
  <si>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</si>
  <si>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</si>
  <si>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</si>
  <si>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</si>
  <si>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</si>
  <si>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</si>
  <si>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</si>
  <si>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</si>
  <si>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</si>
  <si>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</si>
  <si>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</si>
  <si>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</si>
  <si>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</si>
  <si>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</si>
  <si>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</si>
  <si>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</si>
  <si>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</si>
  <si>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</si>
  <si>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</si>
  <si>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</si>
  <si>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</si>
  <si>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</si>
  <si>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</si>
  <si>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</si>
  <si>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</si>
  <si>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</si>
  <si>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</si>
  <si>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</si>
  <si>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</si>
  <si>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</si>
  <si>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</si>
  <si>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</si>
  <si>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</si>
  <si>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</si>
  <si>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</si>
  <si>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</si>
  <si>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</si>
  <si>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</si>
  <si>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</si>
  <si>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</si>
  <si>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</si>
  <si>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</si>
  <si>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</si>
  <si>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</si>
  <si>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</si>
  <si>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</si>
  <si>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</si>
  <si>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</si>
  <si>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</si>
  <si>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</si>
  <si>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</si>
  <si>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</si>
  <si>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</si>
  <si>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</si>
  <si>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</si>
  <si>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</si>
  <si>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</si>
  <si>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</si>
  <si>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</si>
  <si>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</si>
  <si>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</si>
  <si>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</si>
  <si>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</si>
  <si>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</si>
  <si>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</si>
  <si>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</si>
  <si>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</si>
  <si>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</si>
  <si>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</si>
  <si>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</si>
  <si>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</si>
  <si>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</si>
  <si>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</si>
  <si>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</si>
  <si>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</si>
  <si>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</si>
  <si>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</si>
  <si>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</si>
  <si>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</si>
  <si>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</si>
  <si>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</si>
  <si>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</si>
  <si>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</si>
  <si>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</si>
  <si>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</si>
  <si>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</si>
  <si>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</si>
  <si>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</si>
  <si>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</si>
  <si>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</si>
  <si>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</si>
  <si>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</si>
  <si>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</si>
  <si>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</si>
  <si>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</si>
  <si>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</si>
  <si>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</si>
  <si>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</si>
  <si>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</si>
  <si>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</si>
  <si>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</si>
  <si>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</si>
  <si>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</si>
  <si>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</si>
  <si>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</si>
  <si>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</si>
  <si>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</si>
  <si>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</si>
  <si>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</si>
  <si>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</si>
  <si>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</si>
  <si>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</si>
  <si>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</si>
  <si>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</si>
  <si>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</si>
  <si>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</si>
  <si>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</si>
  <si>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</si>
  <si>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</si>
  <si>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</si>
  <si>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</si>
  <si>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</si>
  <si>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</si>
  <si>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</si>
  <si>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</si>
  <si>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</si>
  <si>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</si>
  <si>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</si>
  <si>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</si>
  <si>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</si>
  <si>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</si>
  <si>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</si>
  <si>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</si>
  <si>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</si>
  <si>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</si>
  <si>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</si>
  <si>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</si>
  <si>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</si>
  <si>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</si>
  <si>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</si>
  <si>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</si>
  <si>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</si>
  <si>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</si>
  <si>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</si>
  <si>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</si>
  <si>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</si>
  <si>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</si>
  <si>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</si>
  <si>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</si>
  <si>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</si>
  <si>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</si>
  <si>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</si>
  <si>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</si>
  <si>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</si>
  <si>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</si>
  <si>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</si>
  <si>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</si>
  <si>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</si>
  <si>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</si>
  <si>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</si>
  <si>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</si>
  <si>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</si>
  <si>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</si>
  <si>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</si>
  <si>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</si>
  <si>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</si>
  <si>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</si>
  <si>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</si>
  <si>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</si>
  <si>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</si>
  <si>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</si>
  <si>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</si>
  <si>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</si>
  <si>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</si>
  <si>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</si>
  <si>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</si>
  <si>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</si>
  <si>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</si>
  <si>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</si>
  <si>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</si>
  <si>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</si>
  <si>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</si>
  <si>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</si>
  <si>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</si>
  <si>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</si>
  <si>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</si>
  <si>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</si>
  <si>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</si>
  <si>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</si>
  <si>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</si>
  <si>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</si>
  <si>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</si>
  <si>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</si>
  <si>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</si>
  <si>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</si>
  <si>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</si>
  <si>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</si>
  <si>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</si>
  <si>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</si>
  <si>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</si>
  <si>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</si>
  <si>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</si>
  <si>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</si>
  <si>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</si>
  <si>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</si>
  <si>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</si>
  <si>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</si>
  <si>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</si>
  <si>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</si>
  <si>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</si>
  <si>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</si>
  <si>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</si>
  <si>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</si>
  <si>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</si>
  <si>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</si>
  <si>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</si>
  <si>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</si>
  <si>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</si>
  <si>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</si>
  <si>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</si>
  <si>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</si>
  <si>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</si>
  <si>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</si>
  <si>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</si>
  <si>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</si>
  <si>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</si>
  <si>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</si>
  <si>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</si>
  <si>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</si>
  <si>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</si>
  <si>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</si>
  <si>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</si>
  <si>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</si>
  <si>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</si>
  <si>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</si>
  <si>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</si>
  <si>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</si>
  <si>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</si>
  <si>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</si>
  <si>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</si>
  <si>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</si>
  <si>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</si>
  <si>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</si>
  <si>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</si>
  <si>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</si>
  <si>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</si>
  <si>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</si>
  <si>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</si>
  <si>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</si>
  <si>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</si>
  <si>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</si>
  <si>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</si>
  <si>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</si>
  <si>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</si>
  <si>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</si>
  <si>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</si>
  <si>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</si>
  <si>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</si>
  <si>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</si>
  <si>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</si>
  <si>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</si>
  <si>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</si>
  <si>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</si>
  <si>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</si>
  <si>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</si>
  <si>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</si>
  <si>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</si>
  <si>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</si>
  <si>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</si>
  <si>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</si>
  <si>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</si>
  <si>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</si>
  <si>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</si>
  <si>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</si>
  <si>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</si>
  <si>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</si>
  <si>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</si>
  <si>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</si>
  <si>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</si>
  <si>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</si>
  <si>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</si>
  <si>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</si>
  <si>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</si>
  <si>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</si>
  <si>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</si>
  <si>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</si>
  <si>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</si>
  <si>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</si>
  <si>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</si>
  <si>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</si>
  <si>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</si>
  <si>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</si>
  <si>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</si>
  <si>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</si>
  <si>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</si>
  <si>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</si>
  <si>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</si>
  <si>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</si>
  <si>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</si>
  <si>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</si>
  <si>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</si>
  <si>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</si>
  <si>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</si>
  <si>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</si>
  <si>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</si>
  <si>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</si>
  <si>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</si>
  <si>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</si>
  <si>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</si>
  <si>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</si>
  <si>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</si>
  <si>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</si>
  <si>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</si>
  <si>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</si>
  <si>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</si>
  <si>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</si>
  <si>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</si>
  <si>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</si>
  <si>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</si>
  <si>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</si>
  <si>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</si>
  <si>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</si>
  <si>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</si>
  <si>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</si>
  <si>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</si>
  <si>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</si>
  <si>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</si>
  <si>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</si>
  <si>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</si>
  <si>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</si>
  <si>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</si>
  <si>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</si>
  <si>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</si>
  <si>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</si>
  <si>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</si>
  <si>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</si>
  <si>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</si>
  <si>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</si>
  <si>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</si>
  <si>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</si>
  <si>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</si>
  <si>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</si>
  <si>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</si>
  <si>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</si>
  <si>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</si>
  <si>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</si>
  <si>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</si>
  <si>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</si>
  <si>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</si>
  <si>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</si>
  <si>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</si>
  <si>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</si>
  <si>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</si>
  <si>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</si>
  <si>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</si>
  <si>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</si>
  <si>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</si>
  <si>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</si>
  <si>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</si>
  <si>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</si>
  <si>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</si>
  <si>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</si>
  <si>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</si>
  <si>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</si>
  <si>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</si>
  <si>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</si>
  <si>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</si>
  <si>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</si>
  <si>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</si>
  <si>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</si>
  <si>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</si>
  <si>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</si>
  <si>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</si>
  <si>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</si>
  <si>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</si>
  <si>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</si>
  <si>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</si>
  <si>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</si>
  <si>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</si>
  <si>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</si>
  <si>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</si>
  <si>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</si>
  <si>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</si>
  <si>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</si>
  <si>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</si>
  <si>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</si>
  <si>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</si>
  <si>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</si>
  <si>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</si>
  <si>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</si>
  <si>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</si>
  <si>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</si>
  <si>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</si>
  <si>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</si>
  <si>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</si>
  <si>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</si>
  <si>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</si>
  <si>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</si>
  <si>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</si>
  <si>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</si>
  <si>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</si>
  <si>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</si>
  <si>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</si>
  <si>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</si>
  <si>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</si>
  <si>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</si>
  <si>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</si>
  <si>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</si>
  <si>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</si>
  <si>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</si>
  <si>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</si>
  <si>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</si>
  <si>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</si>
  <si>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</si>
  <si>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</si>
  <si>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</si>
  <si>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</si>
  <si>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</si>
  <si>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</si>
  <si>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</si>
  <si>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</si>
  <si>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</si>
  <si>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</si>
  <si>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</si>
  <si>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</si>
  <si>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</si>
  <si>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</si>
  <si>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</si>
  <si>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</si>
  <si>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</si>
  <si>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</si>
  <si>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</si>
  <si>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</si>
  <si>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</si>
  <si>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</si>
  <si>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</si>
  <si>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</si>
  <si>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</si>
  <si>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</si>
  <si>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</si>
  <si>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</si>
  <si>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</si>
  <si>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</si>
  <si>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</si>
  <si>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</si>
  <si>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</si>
  <si>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</si>
  <si>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</si>
  <si>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</si>
  <si>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</si>
  <si>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</si>
  <si>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</si>
  <si>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</si>
  <si>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</si>
  <si>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</si>
  <si>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</si>
  <si>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</si>
  <si>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</si>
  <si>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</si>
  <si>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</si>
  <si>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</si>
  <si>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</si>
  <si>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</si>
  <si>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</si>
  <si>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</si>
  <si>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</si>
  <si>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</si>
  <si>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</si>
  <si>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</si>
  <si>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</si>
  <si>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</si>
  <si>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</si>
  <si>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</si>
  <si>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</si>
  <si>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</si>
  <si>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</si>
  <si>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</si>
  <si>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</si>
  <si>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</si>
  <si>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</si>
  <si>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</si>
  <si>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</si>
  <si>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</si>
  <si>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</si>
  <si>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</si>
  <si>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</si>
  <si>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</si>
  <si>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</si>
  <si>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</si>
  <si>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</si>
  <si>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</si>
  <si>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</si>
  <si>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</si>
  <si>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</si>
  <si>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</si>
  <si>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</si>
  <si>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</si>
  <si>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</si>
  <si>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</si>
  <si>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</si>
  <si>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</si>
  <si>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</si>
  <si>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</si>
  <si>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</si>
  <si>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</si>
  <si>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</si>
  <si>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</si>
  <si>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</si>
  <si>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</si>
  <si>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</si>
  <si>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</si>
  <si>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</si>
  <si>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</si>
  <si>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</si>
  <si>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</si>
  <si>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</si>
  <si>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</si>
  <si>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</si>
  <si>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</si>
  <si>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</si>
  <si>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</si>
  <si>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</si>
  <si>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</si>
  <si>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</si>
  <si>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</si>
  <si>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</si>
  <si>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</si>
  <si>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</si>
  <si>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</si>
  <si>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</si>
  <si>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</si>
  <si>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</si>
  <si>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</si>
  <si>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</si>
  <si>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</si>
  <si>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</si>
  <si>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</si>
  <si>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</si>
  <si>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</si>
  <si>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</si>
  <si>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</si>
  <si>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</si>
  <si>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</si>
  <si>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</si>
  <si>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</si>
  <si>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</si>
  <si>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</si>
  <si>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</si>
  <si>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</si>
  <si>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</si>
  <si>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</si>
  <si>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</si>
  <si>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</si>
  <si>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</si>
  <si>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</si>
  <si>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</si>
  <si>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</si>
  <si>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</si>
  <si>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</si>
  <si>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</si>
  <si>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</si>
  <si>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</si>
  <si>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</si>
  <si>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</si>
  <si>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</si>
  <si>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</si>
  <si>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</si>
  <si>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</si>
  <si>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</si>
  <si>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</si>
  <si>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</si>
  <si>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</si>
  <si>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</si>
  <si>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</si>
  <si>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</si>
  <si>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</si>
  <si>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</si>
  <si>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</si>
  <si>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</si>
  <si>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</si>
  <si>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</si>
  <si>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</si>
  <si>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</si>
  <si>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</si>
  <si>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</si>
  <si>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</si>
  <si>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</si>
  <si>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</si>
  <si>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</si>
  <si>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</si>
  <si>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</si>
  <si>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</si>
  <si>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</si>
  <si>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</si>
  <si>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</si>
  <si>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</si>
  <si>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</si>
  <si>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</si>
  <si>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</si>
  <si>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</si>
  <si>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</si>
  <si>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</si>
  <si>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</si>
  <si>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</si>
  <si>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</si>
  <si>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</si>
  <si>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</si>
  <si>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</si>
  <si>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</si>
  <si>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</si>
  <si>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</si>
  <si>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</si>
  <si>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</si>
  <si>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</si>
  <si>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</si>
  <si>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</si>
  <si>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</si>
  <si>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</si>
  <si>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</si>
  <si>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</si>
  <si>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</si>
  <si>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</si>
  <si>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</si>
  <si>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</si>
  <si>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</si>
  <si>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</si>
  <si>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</si>
  <si>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</si>
  <si>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</si>
  <si>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</si>
  <si>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</si>
  <si>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</si>
  <si>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</si>
  <si>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</si>
  <si>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</si>
  <si>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</si>
  <si>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</si>
  <si>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</si>
  <si>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</si>
  <si>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</si>
  <si>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</si>
  <si>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</si>
  <si>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</si>
  <si>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</si>
  <si>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</si>
  <si>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</si>
  <si>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</si>
  <si>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</si>
  <si>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</si>
  <si>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</si>
  <si>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</si>
  <si>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</si>
  <si>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</si>
  <si>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</si>
  <si>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</si>
  <si>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</si>
  <si>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</si>
  <si>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</si>
  <si>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</si>
  <si>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</si>
  <si>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</si>
  <si>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</si>
  <si>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</si>
  <si>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</si>
  <si>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</si>
  <si>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</si>
  <si>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</si>
  <si>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</si>
  <si>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</si>
  <si>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</si>
  <si>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</si>
  <si>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</si>
  <si>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</si>
  <si>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</si>
  <si>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</si>
  <si>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</si>
  <si>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</si>
  <si>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</si>
  <si>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</si>
  <si>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</si>
  <si>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</si>
  <si>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</si>
  <si>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</si>
  <si>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</si>
  <si>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</si>
  <si>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</si>
  <si>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</si>
  <si>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</si>
  <si>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</si>
  <si>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</si>
  <si>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</si>
  <si>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</si>
  <si>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</si>
  <si>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</si>
  <si>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</si>
  <si>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</si>
  <si>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</si>
  <si>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</si>
  <si>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</si>
  <si>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</si>
  <si>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</si>
  <si>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</si>
  <si>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</si>
  <si>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</si>
  <si>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</si>
  <si>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</si>
  <si>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</si>
  <si>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</si>
  <si>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</si>
  <si>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</si>
  <si>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</si>
  <si>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</si>
  <si>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</si>
  <si>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</si>
  <si>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</si>
  <si>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</si>
  <si>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</si>
  <si>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</si>
  <si>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</si>
  <si>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</si>
  <si>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</si>
  <si>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</si>
  <si>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</si>
  <si>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</si>
  <si>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</si>
  <si>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</si>
  <si>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</si>
  <si>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</si>
  <si>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</si>
  <si>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</si>
  <si>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</si>
  <si>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</si>
  <si>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</si>
  <si>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</si>
  <si>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</si>
  <si>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</si>
  <si>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</si>
  <si>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</si>
  <si>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</si>
  <si>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</si>
  <si>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</si>
  <si>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</si>
  <si>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</si>
  <si>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</si>
  <si>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</si>
  <si>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</si>
  <si>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</si>
  <si>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</si>
  <si>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</si>
  <si>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</si>
  <si>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</si>
  <si>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</si>
  <si>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</si>
  <si>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</si>
  <si>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</si>
  <si>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</si>
  <si>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</si>
  <si>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</si>
  <si>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</si>
  <si>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</si>
  <si>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</si>
  <si>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</si>
  <si>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</si>
  <si>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</si>
  <si>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</si>
  <si>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</si>
  <si>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</si>
  <si>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</si>
  <si>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</si>
  <si>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</si>
  <si>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</si>
  <si>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</si>
  <si>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</si>
  <si>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</si>
  <si>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</si>
  <si>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</si>
  <si>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</si>
  <si>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</si>
  <si>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</si>
  <si>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</si>
  <si>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</si>
  <si>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</si>
  <si>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</si>
  <si>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</si>
  <si>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</si>
  <si>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</si>
  <si>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</si>
  <si>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</si>
  <si>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</si>
  <si>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</si>
  <si>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</si>
  <si>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</si>
  <si>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</si>
  <si>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</si>
  <si>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</si>
  <si>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</si>
  <si>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</si>
  <si>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</si>
  <si>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</si>
  <si>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</si>
  <si>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</si>
  <si>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</si>
  <si>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</si>
  <si>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</si>
  <si>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</si>
  <si>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</si>
  <si>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</si>
  <si>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</si>
  <si>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</si>
  <si>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</si>
  <si>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</si>
  <si>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</si>
  <si>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</si>
  <si>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</si>
  <si>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</si>
  <si>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</si>
  <si>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</si>
  <si>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</si>
  <si>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</si>
  <si>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</si>
  <si>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</si>
  <si>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</si>
  <si>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</si>
  <si>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</si>
  <si>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</si>
  <si>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</si>
  <si>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</si>
  <si>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</si>
  <si>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</si>
  <si>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</si>
  <si>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</si>
  <si>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</si>
  <si>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</si>
  <si>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</si>
  <si>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</si>
  <si>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</si>
  <si>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</si>
  <si>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</si>
  <si>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</si>
  <si>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</si>
  <si>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</si>
  <si>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</si>
  <si>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</si>
  <si>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</si>
  <si>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</si>
  <si>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</si>
  <si>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</si>
  <si>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</si>
  <si>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</si>
  <si>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</si>
  <si>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</si>
  <si>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</si>
  <si>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</si>
  <si>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</si>
  <si>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</si>
  <si>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</si>
  <si>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</si>
  <si>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</si>
  <si>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</si>
  <si>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</si>
  <si>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</si>
  <si>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</si>
  <si>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</si>
  <si>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</si>
  <si>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</si>
  <si>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</si>
  <si>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</si>
  <si>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</si>
  <si>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</si>
  <si>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</si>
  <si>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</si>
  <si>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</si>
  <si>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</si>
  <si>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</si>
  <si>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</si>
  <si>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</si>
  <si>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</si>
  <si>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</si>
  <si>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</si>
  <si>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</si>
  <si>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</si>
  <si>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</si>
  <si>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</si>
  <si>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</si>
  <si>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</si>
  <si>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</si>
  <si>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</si>
  <si>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</si>
  <si>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</si>
  <si>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</si>
  <si>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</si>
  <si>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</si>
  <si>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</si>
  <si>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</si>
  <si>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</si>
  <si>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</si>
  <si>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</si>
  <si>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</si>
  <si>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</si>
  <si>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</si>
  <si>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</si>
  <si>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</si>
  <si>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</si>
  <si>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</si>
  <si>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</si>
  <si>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</si>
  <si>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</si>
  <si>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</si>
  <si>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</si>
  <si>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</si>
  <si>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</si>
  <si>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</si>
  <si>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</si>
  <si>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</si>
  <si>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</si>
  <si>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</si>
  <si>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</si>
  <si>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</si>
  <si>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</si>
  <si>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</si>
  <si>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</si>
  <si>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</si>
  <si>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</si>
  <si>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</si>
  <si>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</si>
  <si>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</si>
  <si>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</si>
  <si>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</si>
  <si>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</si>
  <si>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</si>
  <si>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</si>
  <si>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</si>
  <si>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</si>
  <si>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</si>
  <si>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</si>
  <si>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</si>
  <si>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</si>
  <si>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</si>
  <si>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</si>
  <si>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</si>
  <si>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</si>
  <si>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</si>
  <si>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</si>
  <si>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</si>
  <si>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</si>
  <si>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</si>
  <si>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</si>
  <si>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</si>
  <si>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</si>
  <si>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</si>
  <si>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</si>
  <si>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</si>
  <si>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</si>
  <si>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</si>
  <si>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</si>
  <si>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</si>
  <si>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</si>
  <si>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</si>
  <si>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</si>
  <si>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</si>
  <si>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</si>
  <si>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</si>
  <si>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</si>
  <si>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</si>
  <si>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</si>
  <si>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</si>
  <si>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</si>
  <si>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</si>
  <si>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</si>
  <si>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</si>
  <si>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</si>
  <si>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</si>
  <si>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</si>
  <si>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</si>
  <si>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</si>
  <si>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</si>
  <si>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</si>
  <si>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</si>
  <si>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</si>
  <si>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</si>
  <si>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</si>
  <si>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</si>
  <si>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</si>
  <si>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</si>
  <si>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</si>
  <si>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</si>
  <si>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</si>
  <si>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</si>
  <si>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</si>
  <si>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</si>
  <si>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</si>
  <si>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</si>
  <si>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</si>
  <si>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</si>
  <si>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</si>
  <si>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</si>
  <si>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</si>
  <si>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</si>
  <si>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</si>
  <si>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</si>
  <si>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</si>
  <si>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</si>
  <si>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</si>
  <si>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</si>
  <si>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</si>
  <si>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</si>
  <si>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</si>
  <si>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</si>
  <si>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</si>
  <si>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</si>
  <si>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</si>
  <si>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</si>
  <si>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</si>
  <si>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</si>
  <si>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</si>
  <si>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</si>
  <si>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</si>
  <si>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</si>
  <si>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</si>
  <si>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</si>
  <si>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</si>
  <si>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</si>
  <si>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</si>
  <si>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</si>
  <si>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</si>
  <si>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</si>
  <si>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</si>
  <si>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</si>
  <si>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</si>
  <si>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</si>
  <si>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</si>
  <si>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</si>
  <si>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</si>
  <si>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</si>
  <si>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</si>
  <si>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</si>
  <si>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</si>
  <si>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</si>
  <si>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</si>
  <si>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</si>
  <si>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</si>
  <si>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</si>
  <si>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</si>
  <si>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</si>
  <si>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</si>
  <si>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</si>
  <si>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</si>
  <si>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</si>
  <si>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</si>
  <si>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</si>
  <si>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</si>
  <si>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</si>
  <si>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</si>
  <si>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</si>
  <si>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</si>
  <si>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</si>
  <si>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</si>
  <si>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</si>
  <si>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</si>
  <si>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</si>
  <si>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</si>
  <si>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</si>
  <si>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</si>
  <si>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</si>
  <si>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</si>
  <si>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</si>
  <si>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</si>
  <si>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</si>
  <si>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</si>
  <si>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</si>
  <si>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</si>
  <si>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</si>
  <si>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</si>
  <si>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</si>
  <si>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</si>
  <si>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</si>
  <si>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</si>
  <si>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</si>
  <si>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</si>
  <si>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</si>
  <si>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</si>
  <si>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</si>
  <si>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</si>
  <si>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</si>
  <si>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</si>
  <si>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</si>
  <si>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</si>
  <si>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</si>
  <si>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</si>
  <si>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</si>
  <si>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</si>
  <si>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</si>
  <si>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</si>
  <si>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</si>
  <si>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</si>
  <si>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</si>
  <si>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</si>
  <si>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</si>
  <si>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</si>
  <si>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</si>
  <si>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</si>
  <si>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</si>
  <si>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</si>
  <si>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</si>
  <si>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</si>
  <si>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</si>
  <si>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</si>
  <si>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</si>
  <si>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</si>
  <si>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</si>
  <si>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</si>
  <si>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</si>
  <si>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</si>
  <si>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</si>
  <si>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</si>
  <si>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</si>
  <si>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</si>
  <si>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</si>
  <si>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</si>
  <si>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</si>
  <si>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</si>
  <si>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</si>
  <si>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</si>
  <si>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</si>
  <si>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</si>
  <si>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</si>
  <si>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</si>
  <si>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</si>
  <si>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</si>
  <si>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</si>
  <si>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</si>
  <si>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</si>
  <si>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</si>
  <si>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</si>
  <si>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</si>
  <si>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</si>
  <si>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</si>
  <si>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</si>
  <si>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</si>
  <si>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</si>
  <si>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</si>
  <si>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</si>
  <si>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</si>
  <si>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</si>
  <si>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</si>
  <si>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</si>
  <si>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</si>
  <si>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</si>
  <si>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</si>
  <si>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</si>
  <si>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</si>
  <si>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</si>
  <si>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</si>
  <si>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</si>
  <si>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</si>
  <si>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</si>
  <si>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</si>
  <si>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</si>
  <si>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</si>
  <si>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</si>
  <si>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</si>
  <si>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</si>
  <si>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</si>
  <si>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</si>
  <si>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</si>
  <si>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</si>
  <si>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</si>
  <si>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</si>
  <si>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</si>
  <si>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</si>
  <si>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</si>
  <si>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</si>
  <si>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</si>
  <si>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</si>
  <si>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</si>
  <si>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</si>
  <si>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</si>
  <si>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</si>
  <si>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</si>
  <si>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</si>
  <si>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</si>
  <si>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</si>
  <si>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</si>
  <si>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</si>
  <si>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</si>
  <si>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</si>
  <si>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</si>
  <si>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</si>
  <si>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</si>
  <si>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</si>
  <si>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</si>
  <si>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</si>
  <si>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</si>
  <si>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</si>
  <si>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</si>
  <si>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</si>
  <si>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</si>
  <si>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</si>
  <si>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</si>
  <si>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</si>
  <si>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</si>
  <si>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</si>
  <si>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</si>
  <si>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</si>
  <si>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</si>
  <si>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</si>
  <si>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</si>
  <si>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</si>
  <si>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</si>
  <si>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</si>
  <si>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</si>
  <si>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</si>
  <si>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</si>
  <si>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</si>
  <si>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</si>
  <si>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</si>
  <si>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</si>
  <si>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</si>
  <si>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</si>
  <si>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</si>
  <si>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</si>
  <si>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</si>
  <si>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</si>
  <si>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</si>
  <si>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</si>
  <si>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</si>
  <si>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</si>
  <si>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</si>
  <si>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</si>
  <si>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</si>
  <si>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</si>
  <si>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</si>
  <si>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</si>
  <si>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</si>
  <si>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</si>
  <si>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</si>
  <si>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</si>
  <si>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</si>
  <si>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</si>
  <si>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</si>
  <si>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</si>
  <si>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</si>
  <si>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</si>
  <si>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</si>
  <si>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</si>
  <si>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</si>
  <si>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</si>
  <si>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</si>
  <si>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</si>
  <si>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</si>
  <si>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</si>
  <si>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</si>
  <si>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</si>
  <si>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</si>
  <si>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</si>
  <si>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</si>
  <si>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</si>
  <si>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</si>
  <si>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</si>
  <si>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</si>
  <si>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</si>
  <si>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</si>
  <si>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</si>
  <si>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</si>
  <si>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</si>
  <si>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</si>
  <si>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</si>
  <si>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</si>
  <si>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</si>
  <si>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</si>
  <si>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</si>
  <si>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</si>
  <si>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</si>
  <si>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</si>
  <si>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</si>
  <si>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</si>
  <si>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</si>
  <si>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</si>
  <si>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</si>
  <si>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</si>
  <si>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</si>
  <si>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</si>
  <si>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</si>
  <si>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</si>
  <si>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</si>
  <si>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</si>
  <si>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</si>
  <si>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</si>
  <si>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</si>
  <si>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</si>
  <si>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</si>
  <si>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</si>
  <si>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</si>
  <si>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</si>
  <si>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</si>
  <si>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</si>
  <si>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</si>
  <si>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</si>
  <si>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</si>
  <si>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</si>
  <si>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</si>
  <si>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</si>
  <si>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</si>
  <si>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</si>
  <si>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</si>
  <si>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</si>
  <si>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</si>
  <si>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</si>
  <si>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</si>
  <si>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</si>
  <si>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</si>
  <si>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</si>
  <si>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</si>
  <si>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</si>
  <si>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</si>
  <si>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</si>
  <si>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</si>
  <si>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</si>
  <si>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</si>
  <si>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</si>
  <si>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</si>
  <si>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</si>
  <si>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</si>
  <si>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</si>
  <si>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</si>
  <si>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</si>
  <si>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</si>
  <si>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</si>
  <si>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</si>
  <si>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</si>
  <si>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</si>
  <si>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</si>
  <si>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</si>
  <si>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</si>
  <si>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</si>
  <si>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</si>
  <si>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</si>
  <si>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</si>
  <si>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</si>
  <si>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</si>
  <si>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</si>
  <si>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</si>
  <si>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</si>
  <si>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</si>
  <si>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</si>
  <si>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</si>
  <si>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</si>
  <si>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</si>
  <si>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</si>
  <si>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</si>
  <si>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</si>
  <si>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</si>
  <si>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</si>
  <si>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</si>
  <si>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</si>
  <si>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</si>
  <si>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</si>
  <si>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</si>
  <si>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</si>
  <si>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</si>
  <si>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</si>
  <si>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</si>
  <si>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</si>
  <si>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</si>
  <si>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</si>
  <si>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</si>
  <si>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</si>
  <si>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</si>
  <si>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</si>
  <si>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</si>
  <si>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</si>
  <si>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</si>
  <si>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</si>
  <si>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</si>
  <si>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</si>
  <si>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</si>
  <si>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</si>
  <si>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</si>
  <si>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</si>
  <si>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</si>
  <si>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</si>
  <si>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</si>
  <si>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</si>
  <si>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</si>
  <si>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</si>
  <si>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</si>
  <si>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</si>
  <si>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</si>
  <si>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</si>
  <si>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</si>
  <si>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</si>
  <si>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</si>
  <si>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</si>
  <si>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</si>
  <si>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</si>
  <si>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</si>
  <si>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</si>
  <si>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</si>
  <si>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</si>
  <si>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</si>
  <si>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</si>
  <si>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</si>
  <si>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</si>
  <si>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</si>
  <si>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</si>
  <si>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</si>
  <si>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</si>
  <si>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</si>
  <si>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</si>
  <si>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</si>
  <si>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</si>
  <si>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</si>
  <si>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</si>
  <si>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</si>
  <si>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</si>
  <si>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</si>
  <si>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</si>
  <si>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</si>
  <si>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</si>
  <si>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</si>
  <si>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</si>
  <si>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</si>
  <si>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</si>
  <si>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</si>
  <si>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</si>
  <si>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</si>
  <si>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</si>
  <si>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</si>
  <si>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</si>
  <si>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</si>
  <si>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</si>
  <si>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</si>
  <si>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</si>
  <si>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</si>
  <si>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</si>
  <si>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</si>
  <si>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</si>
  <si>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</si>
  <si>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</si>
  <si>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</si>
  <si>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</si>
  <si>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</si>
  <si>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</si>
  <si>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</si>
  <si>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</si>
  <si>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</si>
  <si>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</si>
  <si>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</si>
  <si>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</si>
  <si>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</si>
  <si>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</si>
  <si>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</si>
  <si>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</si>
  <si>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</si>
  <si>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</si>
  <si>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</si>
  <si>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</si>
  <si>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</si>
  <si>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</si>
  <si>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</si>
  <si>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</si>
  <si>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</si>
  <si>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</si>
  <si>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</si>
  <si>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</si>
  <si>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</si>
  <si>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</si>
  <si>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</si>
  <si>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</si>
  <si>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</si>
  <si>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</si>
  <si>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</si>
  <si>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</si>
  <si>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</si>
  <si>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</si>
  <si>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</si>
  <si>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</si>
  <si>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</si>
  <si>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</si>
  <si>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</si>
  <si>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</si>
  <si>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</si>
  <si>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</si>
  <si>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</si>
  <si>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</si>
  <si>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</si>
  <si>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</si>
  <si>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</si>
  <si>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</si>
  <si>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</si>
  <si>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</si>
  <si>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</si>
  <si>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</si>
  <si>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</si>
  <si>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</si>
  <si>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</si>
  <si>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</si>
  <si>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</si>
  <si>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</si>
  <si>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</si>
  <si>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</si>
  <si>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</si>
  <si>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</si>
  <si>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</si>
  <si>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</si>
  <si>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</si>
  <si>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</si>
  <si>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</si>
  <si>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</si>
  <si>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</si>
  <si>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</si>
  <si>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</si>
  <si>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</si>
  <si>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</si>
  <si>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</si>
  <si>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</si>
  <si>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</si>
  <si>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</si>
  <si>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</si>
  <si>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</si>
  <si>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</si>
  <si>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</si>
  <si>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</si>
  <si>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</si>
  <si>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</si>
  <si>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</si>
  <si>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</si>
  <si>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</si>
  <si>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</si>
  <si>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</si>
  <si>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</si>
  <si>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</si>
  <si>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</si>
  <si>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</si>
  <si>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</si>
  <si>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</si>
  <si>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</si>
  <si>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</si>
  <si>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</si>
  <si>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</si>
  <si>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</si>
  <si>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</si>
  <si>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</si>
  <si>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</si>
  <si>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</si>
  <si>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</si>
  <si>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</si>
  <si>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</si>
  <si>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</si>
  <si>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</si>
  <si>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</si>
  <si>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</si>
  <si>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</si>
  <si>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</si>
  <si>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</si>
  <si>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</si>
  <si>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</si>
  <si>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</si>
  <si>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</si>
  <si>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</si>
  <si>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</si>
  <si>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</si>
  <si>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</si>
  <si>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</si>
  <si>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</si>
  <si>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</si>
  <si>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</si>
  <si>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</si>
  <si>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</si>
  <si>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</si>
  <si>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</si>
  <si>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</si>
  <si>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</si>
  <si>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</si>
  <si>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</si>
  <si>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</si>
  <si>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</si>
  <si>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</si>
  <si>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</si>
  <si>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</si>
  <si>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</si>
  <si>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</si>
  <si>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</si>
  <si>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</si>
  <si>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</si>
  <si>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</si>
  <si>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</si>
  <si>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</si>
  <si>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</si>
  <si>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</si>
  <si>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</si>
  <si>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</si>
  <si>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</si>
  <si>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</si>
  <si>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</si>
  <si>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</si>
  <si>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</si>
  <si>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</si>
  <si>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</si>
  <si>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</si>
  <si>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</si>
  <si>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</si>
  <si>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</si>
  <si>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</si>
  <si>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</si>
  <si>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</si>
  <si>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</si>
  <si>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</si>
  <si>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</si>
  <si>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</si>
  <si>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</si>
  <si>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</si>
  <si>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</si>
  <si>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</si>
  <si>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</si>
  <si>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</si>
  <si>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</si>
  <si>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</si>
  <si>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</si>
  <si>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</si>
  <si>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</si>
  <si>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</si>
  <si>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</si>
  <si>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</si>
  <si>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</si>
  <si>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</si>
  <si>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</si>
  <si>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</si>
  <si>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</si>
  <si>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</si>
  <si>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</si>
  <si>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</si>
  <si>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</si>
  <si>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</si>
  <si>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</si>
  <si>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</si>
  <si>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</si>
  <si>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</si>
  <si>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</si>
  <si>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</si>
  <si>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</si>
  <si>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</si>
  <si>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</si>
  <si>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</si>
  <si>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</si>
  <si>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</si>
  <si>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</si>
  <si>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</si>
  <si>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</si>
  <si>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</si>
  <si>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</si>
  <si>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</si>
  <si>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</si>
  <si>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</si>
  <si>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</si>
  <si>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</si>
  <si>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</si>
  <si>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</si>
  <si>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</si>
  <si>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</si>
  <si>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</si>
  <si>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</si>
  <si>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</si>
  <si>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</si>
  <si>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</si>
  <si>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</si>
  <si>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</si>
  <si>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</si>
  <si>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</si>
  <si>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</si>
  <si>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</si>
  <si>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</si>
  <si>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</si>
  <si>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</si>
  <si>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</si>
  <si>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</si>
  <si>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</si>
  <si>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</si>
  <si>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</si>
  <si>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</si>
  <si>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</si>
  <si>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</si>
  <si>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</si>
  <si>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</si>
  <si>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</si>
  <si>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</si>
  <si>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</si>
  <si>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</si>
  <si>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</si>
  <si>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</si>
  <si>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</si>
  <si>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</si>
  <si>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</si>
  <si>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</si>
  <si>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</si>
  <si>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</si>
  <si>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</si>
  <si>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</si>
  <si>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</si>
  <si>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</si>
  <si>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</si>
  <si>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</si>
  <si>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</si>
  <si>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</si>
  <si>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</si>
  <si>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</si>
  <si>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</si>
  <si>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</si>
  <si>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</si>
  <si>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</si>
  <si>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</si>
  <si>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</si>
  <si>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</si>
  <si>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</si>
  <si>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</si>
  <si>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</si>
  <si>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</si>
  <si>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</si>
  <si>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</si>
  <si>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</si>
  <si>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</si>
  <si>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</si>
  <si>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</si>
  <si>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</si>
  <si>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</si>
  <si>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</si>
  <si>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</si>
  <si>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</si>
  <si>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</si>
  <si>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</si>
  <si>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</si>
  <si>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</si>
  <si>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</si>
  <si>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</si>
  <si>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</si>
  <si>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</si>
  <si>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</si>
  <si>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</si>
  <si>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</si>
  <si>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</si>
  <si>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</si>
  <si>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</si>
  <si>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</si>
  <si>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</si>
  <si>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</si>
  <si>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</si>
  <si>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</si>
  <si>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</si>
  <si>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</si>
  <si>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</si>
  <si>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</si>
  <si>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</si>
  <si>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</si>
  <si>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</si>
  <si>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</si>
  <si>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</si>
  <si>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</si>
  <si>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</si>
  <si>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</si>
  <si>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</si>
  <si>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</si>
  <si>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</si>
  <si>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</si>
  <si>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</si>
  <si>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</si>
  <si>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</si>
  <si>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</si>
  <si>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</si>
  <si>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</si>
  <si>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</si>
  <si>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</si>
  <si>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</si>
  <si>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</si>
  <si>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</si>
  <si>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</si>
  <si>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</si>
  <si>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</si>
  <si>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</si>
  <si>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</si>
  <si>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</si>
  <si>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</si>
  <si>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</si>
  <si>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</si>
  <si>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</si>
  <si>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</si>
  <si>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</si>
  <si>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</si>
  <si>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</si>
  <si>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</si>
  <si>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</si>
  <si>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</si>
  <si>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</si>
  <si>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</si>
  <si>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</si>
  <si>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</si>
  <si>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</si>
  <si>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</si>
  <si>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</si>
  <si>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</si>
  <si>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</si>
  <si>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</si>
  <si>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</si>
  <si>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</si>
  <si>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</si>
  <si>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</si>
  <si>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</si>
  <si>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</si>
  <si>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</si>
  <si>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</si>
  <si>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</si>
  <si>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</si>
  <si>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</si>
  <si>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</si>
  <si>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</si>
  <si>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</si>
  <si>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</si>
  <si>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</si>
  <si>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</si>
  <si>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</si>
  <si>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</si>
  <si>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</si>
  <si>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</si>
  <si>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</si>
  <si>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</si>
  <si>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</si>
  <si>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</si>
  <si>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</si>
  <si>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</si>
  <si>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</si>
  <si>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</si>
  <si>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</si>
  <si>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</si>
  <si>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</si>
  <si>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</si>
  <si>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</si>
  <si>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</si>
  <si>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</si>
  <si>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</si>
  <si>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</si>
  <si>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</si>
  <si>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</si>
  <si>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</si>
  <si>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</si>
  <si>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</si>
  <si>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</si>
  <si>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</si>
  <si>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</si>
  <si>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</si>
  <si>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</si>
  <si>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</si>
  <si>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</si>
  <si>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</si>
  <si>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</si>
  <si>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</si>
  <si>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</si>
  <si>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</si>
  <si>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</si>
  <si>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</si>
  <si>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</si>
  <si>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</si>
  <si>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</si>
  <si>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</si>
  <si>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</si>
  <si>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</si>
  <si>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</si>
  <si>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</si>
  <si>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</si>
  <si>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</si>
  <si>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</si>
  <si>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</si>
  <si>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</si>
  <si>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</si>
  <si>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</si>
  <si>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</si>
  <si>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</si>
  <si>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</si>
  <si>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</si>
  <si>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</si>
  <si>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</si>
  <si>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</si>
  <si>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</si>
  <si>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</si>
  <si>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</si>
  <si>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</si>
  <si>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</si>
  <si>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</si>
  <si>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</si>
  <si>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</si>
  <si>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</si>
  <si>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</si>
  <si>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</si>
  <si>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</si>
  <si>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</si>
  <si>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</si>
  <si>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</si>
  <si>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</si>
  <si>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</si>
  <si>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</si>
  <si>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</si>
  <si>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</si>
  <si>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</si>
  <si>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</si>
  <si>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</si>
  <si>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</si>
  <si>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</si>
  <si>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</si>
  <si>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</si>
  <si>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</si>
  <si>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</si>
  <si>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</si>
  <si>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</si>
  <si>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</si>
  <si>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</si>
  <si>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</si>
  <si>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</si>
  <si>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</si>
  <si>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</si>
  <si>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</si>
  <si>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</si>
  <si>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</si>
  <si>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</si>
  <si>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</si>
  <si>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</si>
  <si>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</si>
  <si>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</si>
  <si>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</si>
  <si>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</si>
  <si>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</si>
  <si>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</si>
  <si>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</si>
  <si>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</si>
  <si>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</si>
  <si>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</si>
  <si>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</si>
  <si>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</si>
  <si>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</si>
  <si>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</si>
  <si>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</si>
  <si>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</si>
  <si>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</si>
  <si>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</si>
  <si>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</si>
  <si>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</si>
  <si>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</si>
  <si>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</si>
  <si>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</si>
  <si>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</si>
  <si>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</si>
  <si>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</si>
  <si>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</si>
  <si>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</si>
  <si>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</si>
  <si>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</si>
  <si>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</si>
  <si>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</si>
  <si>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</si>
  <si>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</si>
  <si>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</si>
  <si>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</si>
  <si>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</si>
  <si>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</si>
  <si>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</si>
  <si>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</si>
  <si>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</si>
  <si>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</si>
  <si>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</si>
  <si>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</si>
  <si>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</si>
  <si>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</si>
  <si>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</si>
  <si>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</si>
  <si>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</si>
  <si>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</si>
  <si>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</si>
  <si>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</si>
  <si>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</si>
  <si>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</si>
  <si>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</si>
  <si>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</si>
  <si>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</si>
  <si>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</si>
  <si>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</si>
  <si>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</si>
  <si>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</si>
  <si>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</si>
  <si>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</si>
  <si>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</si>
  <si>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</si>
  <si>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</si>
  <si>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</si>
  <si>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</si>
  <si>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</si>
  <si>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</si>
  <si>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</si>
  <si>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</si>
  <si>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</si>
  <si>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</si>
  <si>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</si>
  <si>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</si>
  <si>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</si>
  <si>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</si>
  <si>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</si>
  <si>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</si>
  <si>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</si>
  <si>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</si>
  <si>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</si>
  <si>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</si>
  <si>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</si>
  <si>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</si>
  <si>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</si>
  <si>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</si>
  <si>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</si>
  <si>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</si>
  <si>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</si>
  <si>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</si>
  <si>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</si>
  <si>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</si>
  <si>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</si>
  <si>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</si>
  <si>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</si>
  <si>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</si>
  <si>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</si>
  <si>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</si>
  <si>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</si>
  <si>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</si>
  <si>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</si>
  <si>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</si>
  <si>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</si>
  <si>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</si>
  <si>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</si>
  <si>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</si>
  <si>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</si>
  <si>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</si>
  <si>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</si>
  <si>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</si>
  <si>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</si>
  <si>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</si>
  <si>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</si>
  <si>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</si>
  <si>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</si>
  <si>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</si>
  <si>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</si>
  <si>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</si>
  <si>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</si>
  <si>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</si>
  <si>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</si>
  <si>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</si>
  <si>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</si>
  <si>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</si>
  <si>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</si>
  <si>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</si>
  <si>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</si>
  <si>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</si>
  <si>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</si>
  <si>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</si>
  <si>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</si>
  <si>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</si>
  <si>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</si>
  <si>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</si>
  <si>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</si>
  <si>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</si>
  <si>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</si>
  <si>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</si>
  <si>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</si>
  <si>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</si>
  <si>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</si>
  <si>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</si>
  <si>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</si>
  <si>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</si>
  <si>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</si>
  <si>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</si>
  <si>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</si>
  <si>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</si>
  <si>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</si>
  <si>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</si>
  <si>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</si>
  <si>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</si>
  <si>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</si>
  <si>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</si>
  <si>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</si>
  <si>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</si>
  <si>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</si>
  <si>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</si>
  <si>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</si>
  <si>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</si>
  <si>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</si>
  <si>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</si>
  <si>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</si>
  <si>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</si>
  <si>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</si>
  <si>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</si>
  <si>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</si>
  <si>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</si>
  <si>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</si>
  <si>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</si>
  <si>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</si>
  <si>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</si>
  <si>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</si>
  <si>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</si>
  <si>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</si>
  <si>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</si>
  <si>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</si>
  <si>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</si>
  <si>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</si>
  <si>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</si>
  <si>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</si>
  <si>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</si>
  <si>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</si>
  <si>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</si>
  <si>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</si>
  <si>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</si>
  <si>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</si>
  <si>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</si>
  <si>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</si>
  <si>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</si>
  <si>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</si>
  <si>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</si>
  <si>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</si>
  <si>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</si>
  <si>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</si>
  <si>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</si>
  <si>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</si>
  <si>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</si>
  <si>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</si>
  <si>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</si>
  <si>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</si>
  <si>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</si>
  <si>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</si>
  <si>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</si>
  <si>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</si>
  <si>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</si>
  <si>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</si>
  <si>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</si>
  <si>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</si>
  <si>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</si>
  <si>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</si>
  <si>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</si>
  <si>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</si>
  <si>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</si>
  <si>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</si>
  <si>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</si>
  <si>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</si>
  <si>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</si>
  <si>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</si>
  <si>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</si>
  <si>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</si>
  <si>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</si>
  <si>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</si>
  <si>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</si>
  <si>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</si>
  <si>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</si>
  <si>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</si>
  <si>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</si>
  <si>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</si>
  <si>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</si>
  <si>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</si>
  <si>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</si>
  <si>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</si>
  <si>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</si>
  <si>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</si>
  <si>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</si>
  <si>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</si>
  <si>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</si>
  <si>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</si>
  <si>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</si>
  <si>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</si>
  <si>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</si>
  <si>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</si>
  <si>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</si>
  <si>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</si>
  <si>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</si>
  <si>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</si>
  <si>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</si>
  <si>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</si>
  <si>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</si>
  <si>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</si>
  <si>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</si>
  <si>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</si>
  <si>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</si>
  <si>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</si>
  <si>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</si>
  <si>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</si>
  <si>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</si>
  <si>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</si>
  <si>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</si>
  <si>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</si>
  <si>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</si>
  <si>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</si>
  <si>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</si>
  <si>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</si>
  <si>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</si>
  <si>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</si>
  <si>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</si>
  <si>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</si>
  <si>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</si>
  <si>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</si>
  <si>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</si>
  <si>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</si>
  <si>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</si>
  <si>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</si>
  <si>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</si>
  <si>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</si>
  <si>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</si>
  <si>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</si>
  <si>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</si>
  <si>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</si>
  <si>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</si>
  <si>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</si>
  <si>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</si>
  <si>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</si>
  <si>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</si>
  <si>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</si>
  <si>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</si>
  <si>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</si>
  <si>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</si>
  <si>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</si>
  <si>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</si>
  <si>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</si>
  <si>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</si>
  <si>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</si>
  <si>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</si>
  <si>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</si>
  <si>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</si>
  <si>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</si>
  <si>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</si>
  <si>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</si>
  <si>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</si>
  <si>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</si>
  <si>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</si>
  <si>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</si>
  <si>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</si>
  <si>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</si>
  <si>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</si>
  <si>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</si>
  <si>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</si>
  <si>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</si>
  <si>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</si>
  <si>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</si>
  <si>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</si>
  <si>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</si>
  <si>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</si>
  <si>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</si>
  <si>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</si>
  <si>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</si>
  <si>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</si>
  <si>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</si>
  <si>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</si>
  <si>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</si>
  <si>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</si>
  <si>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</si>
  <si>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</si>
  <si>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</si>
  <si>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</si>
  <si>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</si>
  <si>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</si>
  <si>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</si>
  <si>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</si>
  <si>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</si>
  <si>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</si>
  <si>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</si>
  <si>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</si>
  <si>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</si>
  <si>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</si>
  <si>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</si>
  <si>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</si>
  <si>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</si>
  <si>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</si>
  <si>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</si>
  <si>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</si>
  <si>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</si>
  <si>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</si>
  <si>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</si>
  <si>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</si>
  <si>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</si>
  <si>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</si>
  <si>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</si>
  <si>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</si>
  <si>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</si>
  <si>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</si>
  <si>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</si>
  <si>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</si>
  <si>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</si>
  <si>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</si>
  <si>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</si>
  <si>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</si>
  <si>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</si>
  <si>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</si>
  <si>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</si>
  <si>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</si>
  <si>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</si>
  <si>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</si>
  <si>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</si>
  <si>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</si>
  <si>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</si>
  <si>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</si>
  <si>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</si>
  <si>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</si>
  <si>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</si>
  <si>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</si>
  <si>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</si>
  <si>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</si>
  <si>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</si>
  <si>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</si>
  <si>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</si>
  <si>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</si>
  <si>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</si>
  <si>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</si>
  <si>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</si>
  <si>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</si>
  <si>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</si>
  <si>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</si>
  <si>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</si>
  <si>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</si>
  <si>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</si>
  <si>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</si>
  <si>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</si>
  <si>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</si>
  <si>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</si>
  <si>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</si>
  <si>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</si>
  <si>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</si>
  <si>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</si>
  <si>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</si>
  <si>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</si>
  <si>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</si>
  <si>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</si>
  <si>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</si>
  <si>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</si>
  <si>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</si>
  <si>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</si>
  <si>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</si>
  <si>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</si>
  <si>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</si>
  <si>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</si>
  <si>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</si>
  <si>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</si>
  <si>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</si>
  <si>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</si>
  <si>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</si>
  <si>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</si>
  <si>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</si>
  <si>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</si>
  <si>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</si>
  <si>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</si>
  <si>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</si>
  <si>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</si>
  <si>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</si>
  <si>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</si>
  <si>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</si>
  <si>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</si>
  <si>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</si>
  <si>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</si>
  <si>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</si>
  <si>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</si>
  <si>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</si>
  <si>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</si>
  <si>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</si>
  <si>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</si>
  <si>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</si>
  <si>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</si>
  <si>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</si>
  <si>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</si>
  <si>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</si>
  <si>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</si>
  <si>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</si>
  <si>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</si>
  <si>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</si>
  <si>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</si>
  <si>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</si>
  <si>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</si>
  <si>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</si>
  <si>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</si>
  <si>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</si>
  <si>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</si>
  <si>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</si>
  <si>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</si>
  <si>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</si>
  <si>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</si>
  <si>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</si>
  <si>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</si>
  <si>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</si>
  <si>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</si>
  <si>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</si>
  <si>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</si>
  <si>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</si>
  <si>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</si>
  <si>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</si>
  <si>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</si>
  <si>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</si>
  <si>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</si>
  <si>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</si>
  <si>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</si>
  <si>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</si>
  <si>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</si>
  <si>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</si>
  <si>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</si>
  <si>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</si>
  <si>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</si>
  <si>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</si>
  <si>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</si>
  <si>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</si>
  <si>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</si>
  <si>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</si>
  <si>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</si>
  <si>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</si>
  <si>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</si>
  <si>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</si>
  <si>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</si>
  <si>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</si>
  <si>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</si>
  <si>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</si>
  <si>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</si>
  <si>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</si>
  <si>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</si>
  <si>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</si>
  <si>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</si>
  <si>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</si>
  <si>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</si>
  <si>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</si>
  <si>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</si>
  <si>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</si>
  <si>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</si>
  <si>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</si>
  <si>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</si>
  <si>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</si>
  <si>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</si>
  <si>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</si>
  <si>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</si>
  <si>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</si>
  <si>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</si>
  <si>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</si>
  <si>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</si>
  <si>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</si>
  <si>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</si>
  <si>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</si>
  <si>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</si>
  <si>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</si>
  <si>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</si>
  <si>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</si>
  <si>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</si>
  <si>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</si>
  <si>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</si>
  <si>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</si>
  <si>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</si>
  <si>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</si>
  <si>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</si>
  <si>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</si>
  <si>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</si>
  <si>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</si>
  <si>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</si>
  <si>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</si>
  <si>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</si>
  <si>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</si>
  <si>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</si>
  <si>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</si>
  <si>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</si>
  <si>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</si>
  <si>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</si>
  <si>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</si>
  <si>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</si>
  <si>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</si>
  <si>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</si>
  <si>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</si>
  <si>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</si>
  <si>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</si>
  <si>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</si>
  <si>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</si>
  <si>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</si>
  <si>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</si>
  <si>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</si>
  <si>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</si>
  <si>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</si>
  <si>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</si>
  <si>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</si>
  <si>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</si>
  <si>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</si>
  <si>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</si>
  <si>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</si>
  <si>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</si>
  <si>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</si>
  <si>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</si>
  <si>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</si>
  <si>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</si>
  <si>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</si>
  <si>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</si>
  <si>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</si>
  <si>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</si>
  <si>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</si>
  <si>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</si>
  <si>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</si>
  <si>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</si>
  <si>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</si>
  <si>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</si>
  <si>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</si>
  <si>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</si>
  <si>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</si>
  <si>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</si>
  <si>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</si>
  <si>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</si>
  <si>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</si>
  <si>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</si>
  <si>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</si>
  <si>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</si>
  <si>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</si>
  <si>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</si>
  <si>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</si>
  <si>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</si>
  <si>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</si>
  <si>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</si>
  <si>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</si>
  <si>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</si>
  <si>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</si>
  <si>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</si>
  <si>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</si>
  <si>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</si>
  <si>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</si>
  <si>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</si>
  <si>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</si>
  <si>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</si>
  <si>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</si>
  <si>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</si>
  <si>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</si>
  <si>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</si>
  <si>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</si>
  <si>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</si>
  <si>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</si>
  <si>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</si>
  <si>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</si>
  <si>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</si>
  <si>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</si>
  <si>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</si>
  <si>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</si>
  <si>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</si>
  <si>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</si>
  <si>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</si>
  <si>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</si>
  <si>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</si>
  <si>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</si>
  <si>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</si>
  <si>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</si>
  <si>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</si>
  <si>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</si>
  <si>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</si>
  <si>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</si>
  <si>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</si>
  <si>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</si>
  <si>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</si>
  <si>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</si>
  <si>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</si>
  <si>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</si>
  <si>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</si>
  <si>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</si>
  <si>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</si>
  <si>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</si>
  <si>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</si>
  <si>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</si>
  <si>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</si>
  <si>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</si>
  <si>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</si>
  <si>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</si>
  <si>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</si>
  <si>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</si>
  <si>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</si>
  <si>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</si>
  <si>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</si>
  <si>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</si>
  <si>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</si>
  <si>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</si>
  <si>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</si>
  <si>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</si>
  <si>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</si>
  <si>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</si>
  <si>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</si>
  <si>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</si>
  <si>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</si>
  <si>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</si>
  <si>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</si>
  <si>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</si>
  <si>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</si>
  <si>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</si>
  <si>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</si>
  <si>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</si>
  <si>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</si>
  <si>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</si>
  <si>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</si>
  <si>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</si>
  <si>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</si>
  <si>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</si>
  <si>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</si>
  <si>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</si>
  <si>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</si>
  <si>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</si>
  <si>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</si>
  <si>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</si>
  <si>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</si>
  <si>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</si>
  <si>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</si>
  <si>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</si>
  <si>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</si>
  <si>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</si>
  <si>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</si>
  <si>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</si>
  <si>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</si>
  <si>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</si>
  <si>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</si>
  <si>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</si>
  <si>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</si>
  <si>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</si>
  <si>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</si>
  <si>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</si>
  <si>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</si>
  <si>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</si>
  <si>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</si>
  <si>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</si>
  <si>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</si>
  <si>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</si>
  <si>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</si>
  <si>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</si>
  <si>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</si>
  <si>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</si>
  <si>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</si>
  <si>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</si>
  <si>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</si>
  <si>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</si>
  <si>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</si>
  <si>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</si>
  <si>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</si>
  <si>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</si>
  <si>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</si>
  <si>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</si>
  <si>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</si>
  <si>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</si>
  <si>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</si>
  <si>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</si>
  <si>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</si>
  <si>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</si>
  <si>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</si>
  <si>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</si>
  <si>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</si>
  <si>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</si>
  <si>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</si>
  <si>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</si>
  <si>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</si>
  <si>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</si>
  <si>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</si>
  <si>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</si>
  <si>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</si>
  <si>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</si>
  <si>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</si>
  <si>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</si>
  <si>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</si>
  <si>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</si>
  <si>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</si>
  <si>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</si>
  <si>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</si>
  <si>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</si>
  <si>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</si>
  <si>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</si>
  <si>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</si>
  <si>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</si>
  <si>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</si>
  <si>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</si>
  <si>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</si>
  <si>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</si>
  <si>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</si>
  <si>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</si>
  <si>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</si>
  <si>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</si>
  <si>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</si>
  <si>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</si>
  <si>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</si>
  <si>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</si>
  <si>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</si>
  <si>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</si>
  <si>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</si>
  <si>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</si>
  <si>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</si>
  <si>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</si>
  <si>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</si>
  <si>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</si>
  <si>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</si>
  <si>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</si>
  <si>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</si>
  <si>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</si>
  <si>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</si>
  <si>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</si>
  <si>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</si>
  <si>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</si>
  <si>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</si>
  <si>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</si>
  <si>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</si>
  <si>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</si>
  <si>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</si>
  <si>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</si>
  <si>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</si>
  <si>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</si>
  <si>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</si>
  <si>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</si>
  <si>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</si>
  <si>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</si>
  <si>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</si>
  <si>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</si>
  <si>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</si>
  <si>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</si>
  <si>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</si>
  <si>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</si>
  <si>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</si>
  <si>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</si>
  <si>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</si>
  <si>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</si>
  <si>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</si>
  <si>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</si>
  <si>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</si>
  <si>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</si>
  <si>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</si>
  <si>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</si>
  <si>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</si>
  <si>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</si>
  <si>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</si>
  <si>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</si>
  <si>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</si>
  <si>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</si>
  <si>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</si>
  <si>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</si>
  <si>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</si>
  <si>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</si>
  <si>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</si>
  <si>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</si>
  <si>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</si>
  <si>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</si>
  <si>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</si>
  <si>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</si>
  <si>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</si>
  <si>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</si>
  <si>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</si>
  <si>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</si>
  <si>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</si>
  <si>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</si>
  <si>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</si>
  <si>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</si>
  <si>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</si>
  <si>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</si>
  <si>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</si>
  <si>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</si>
  <si>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</si>
  <si>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</si>
  <si>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</si>
  <si>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</si>
  <si>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</si>
  <si>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</si>
  <si>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</si>
  <si>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</si>
  <si>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</si>
  <si>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</si>
  <si>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</si>
  <si>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</si>
  <si>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</si>
  <si>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</si>
  <si>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</si>
  <si>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</si>
  <si>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</si>
  <si>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</si>
  <si>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</si>
  <si>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</si>
  <si>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</si>
  <si>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</si>
  <si>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</si>
  <si>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</si>
  <si>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</si>
  <si>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</si>
  <si>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</si>
  <si>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</si>
  <si>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</si>
  <si>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</si>
  <si>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</si>
  <si>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</si>
  <si>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</si>
  <si>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</si>
  <si>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</si>
  <si>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</si>
  <si>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</si>
  <si>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</si>
  <si>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</si>
  <si>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</si>
  <si>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</si>
  <si>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</si>
  <si>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</si>
  <si>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</si>
  <si>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</si>
  <si>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</si>
  <si>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</si>
  <si>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</si>
  <si>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</si>
  <si>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</si>
  <si>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</si>
  <si>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</si>
  <si>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</si>
  <si>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</si>
  <si>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</si>
  <si>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</si>
  <si>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</si>
  <si>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</si>
  <si>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</si>
  <si>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</si>
  <si>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</si>
  <si>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</si>
  <si>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</si>
  <si>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</si>
  <si>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</si>
  <si>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</si>
  <si>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</si>
  <si>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</si>
  <si>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</si>
  <si>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</si>
  <si>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</si>
  <si>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</si>
  <si>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</si>
  <si>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</si>
  <si>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</si>
  <si>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</si>
  <si>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</si>
  <si>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</si>
  <si>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</si>
  <si>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</si>
  <si>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</si>
  <si>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</si>
  <si>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</si>
  <si>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</si>
  <si>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</si>
  <si>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</si>
  <si>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</si>
  <si>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</si>
  <si>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</si>
  <si>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</si>
  <si>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</si>
  <si>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</si>
  <si>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</si>
  <si>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</si>
  <si>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</si>
  <si>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</si>
  <si>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</si>
  <si>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</si>
  <si>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</si>
  <si>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</si>
  <si>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</si>
  <si>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</si>
  <si>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</si>
  <si>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</si>
  <si>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</si>
  <si>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</si>
  <si>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</si>
  <si>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</si>
  <si>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</si>
  <si>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</si>
  <si>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</si>
  <si>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</si>
  <si>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</si>
  <si>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</si>
  <si>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</si>
  <si>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</si>
  <si>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</si>
  <si>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</si>
  <si>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</si>
  <si>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</si>
  <si>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</si>
  <si>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</si>
  <si>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</si>
  <si>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</si>
  <si>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</si>
  <si>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</si>
  <si>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</si>
  <si>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</si>
  <si>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</si>
  <si>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</si>
  <si>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</si>
  <si>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</si>
  <si>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</si>
  <si>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</si>
  <si>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</si>
  <si>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</si>
  <si>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</si>
  <si>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</si>
  <si>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</si>
  <si>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</si>
  <si>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</si>
  <si>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</si>
  <si>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</si>
  <si>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</si>
  <si>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</si>
  <si>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</si>
  <si>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</si>
  <si>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</si>
  <si>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</si>
  <si>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</si>
  <si>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</si>
  <si>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</si>
  <si>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</si>
  <si>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</si>
  <si>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</si>
  <si>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</si>
  <si>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</si>
  <si>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</si>
  <si>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</si>
  <si>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</si>
  <si>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</si>
  <si>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</si>
  <si>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</si>
  <si>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</si>
  <si>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</si>
  <si>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</si>
  <si>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</si>
  <si>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</si>
  <si>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</si>
  <si>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</si>
  <si>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</si>
  <si>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</si>
  <si>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</si>
  <si>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</si>
  <si>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</si>
  <si>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</si>
  <si>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</si>
  <si>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</si>
  <si>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</si>
  <si>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</si>
  <si>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</si>
  <si>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</si>
  <si>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</si>
  <si>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</si>
  <si>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</si>
  <si>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</si>
  <si>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</si>
  <si>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</si>
  <si>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</si>
  <si>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</si>
  <si>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</si>
  <si>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</si>
  <si>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</si>
  <si>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</si>
  <si>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</si>
  <si>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</si>
  <si>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</si>
  <si>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</si>
  <si>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</si>
  <si>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</si>
  <si>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</si>
  <si>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</si>
  <si>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</si>
  <si>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</si>
  <si>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</si>
  <si>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</si>
  <si>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</si>
  <si>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</si>
  <si>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</si>
  <si>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</si>
  <si>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</si>
  <si>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</si>
  <si>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</si>
  <si>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</si>
  <si>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</si>
  <si>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</si>
  <si>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</si>
  <si>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</si>
  <si>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</si>
  <si>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</si>
  <si>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</si>
  <si>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</si>
  <si>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</si>
  <si>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</si>
  <si>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</si>
  <si>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</si>
  <si>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</si>
  <si>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</si>
  <si>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</si>
  <si>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</si>
  <si>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</si>
  <si>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</si>
  <si>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</si>
  <si>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</si>
  <si>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</si>
  <si>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</si>
  <si>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</si>
  <si>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</si>
  <si>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</si>
  <si>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</si>
  <si>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</si>
  <si>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</si>
  <si>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</si>
  <si>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</si>
  <si>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</si>
  <si>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</si>
  <si>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</si>
  <si>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</si>
  <si>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</si>
  <si>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</si>
  <si>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</si>
  <si>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</si>
  <si>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</si>
  <si>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</si>
  <si>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</si>
  <si>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</si>
  <si>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</si>
  <si>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</si>
  <si>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</si>
  <si>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</si>
  <si>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</si>
  <si>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</si>
  <si>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</si>
  <si>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</si>
  <si>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</si>
  <si>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</si>
  <si>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</si>
  <si>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</si>
  <si>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</si>
  <si>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</si>
  <si>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</si>
  <si>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</si>
  <si>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</si>
  <si>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</si>
  <si>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</si>
  <si>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</si>
  <si>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</si>
  <si>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</si>
  <si>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</si>
  <si>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</si>
  <si>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</si>
  <si>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</si>
  <si>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</si>
  <si>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</si>
  <si>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</si>
  <si>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</si>
  <si>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</si>
  <si>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</si>
  <si>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</si>
  <si>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</si>
  <si>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</si>
  <si>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</si>
  <si>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</si>
  <si>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</si>
  <si>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</si>
  <si>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</si>
  <si>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</si>
  <si>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</si>
  <si>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</si>
  <si>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</si>
  <si>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</si>
  <si>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</si>
  <si>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</si>
  <si>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</si>
  <si>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</si>
  <si>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</si>
  <si>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</si>
  <si>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</si>
  <si>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</si>
  <si>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</si>
  <si>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</si>
  <si>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</si>
  <si>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</si>
  <si>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</si>
  <si>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</si>
  <si>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</si>
  <si>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</si>
  <si>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</si>
  <si>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</si>
  <si>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</si>
  <si>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</si>
  <si>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</si>
  <si>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</si>
  <si>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</si>
  <si>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</si>
  <si>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</si>
  <si>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</si>
  <si>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</si>
  <si>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</si>
  <si>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</si>
  <si>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</si>
  <si>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</si>
  <si>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</si>
  <si>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</si>
  <si>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</si>
  <si>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</si>
  <si>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</si>
  <si>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</si>
  <si>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</si>
  <si>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</si>
  <si>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</si>
  <si>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</si>
  <si>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</si>
  <si>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</si>
  <si>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</si>
  <si>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</si>
  <si>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</si>
  <si>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</si>
  <si>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</si>
  <si>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</si>
  <si>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</si>
  <si>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</si>
  <si>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</si>
  <si>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</si>
  <si>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</si>
  <si>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</si>
  <si>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</si>
  <si>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</si>
  <si>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</si>
  <si>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</si>
  <si>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</si>
  <si>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</si>
  <si>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</si>
  <si>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</si>
  <si>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</si>
  <si>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</si>
  <si>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</si>
  <si>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</si>
  <si>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</si>
  <si>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</si>
  <si>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</si>
  <si>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</si>
  <si>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</si>
  <si>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</si>
  <si>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</si>
  <si>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</si>
  <si>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</si>
  <si>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</si>
  <si>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</si>
  <si>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</si>
  <si>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</si>
  <si>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</si>
  <si>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</si>
  <si>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</si>
  <si>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</si>
  <si>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</si>
  <si>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</si>
  <si>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</si>
  <si>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</si>
  <si>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</si>
  <si>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</si>
  <si>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</si>
  <si>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</si>
  <si>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</si>
  <si>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</si>
  <si>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</si>
  <si>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</si>
  <si>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</si>
  <si>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</si>
  <si>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</si>
  <si>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</si>
  <si>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</si>
  <si>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</si>
  <si>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</si>
  <si>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</si>
  <si>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</si>
  <si>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</si>
  <si>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</si>
  <si>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</si>
  <si>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</si>
  <si>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</si>
  <si>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</si>
  <si>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</si>
  <si>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</si>
  <si>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</si>
  <si>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</si>
  <si>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</si>
  <si>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</si>
  <si>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</si>
  <si>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</si>
  <si>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</si>
  <si>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</si>
  <si>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</si>
  <si>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</si>
  <si>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</si>
  <si>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</si>
  <si>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</si>
  <si>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</si>
  <si>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</si>
  <si>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</si>
  <si>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</si>
  <si>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</si>
  <si>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</si>
  <si>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</si>
  <si>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</si>
  <si>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</si>
  <si>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</si>
  <si>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</si>
  <si>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</si>
  <si>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</si>
  <si>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</si>
  <si>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</si>
  <si>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</si>
  <si>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</si>
  <si>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</si>
  <si>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</si>
  <si>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</si>
  <si>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</si>
  <si>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</si>
  <si>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</si>
  <si>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</si>
  <si>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</si>
  <si>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</si>
  <si>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</si>
  <si>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</si>
  <si>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</si>
  <si>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</si>
  <si>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</si>
  <si>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</si>
  <si>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</si>
  <si>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</si>
  <si>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</si>
  <si>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</si>
  <si>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</si>
  <si>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</si>
  <si>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</si>
  <si>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</si>
  <si>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</si>
  <si>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</si>
  <si>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</si>
  <si>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</si>
  <si>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</si>
  <si>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</si>
  <si>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</si>
  <si>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</si>
  <si>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</si>
  <si>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</si>
  <si>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</si>
  <si>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</si>
  <si>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</si>
  <si>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</si>
  <si>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</si>
  <si>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</si>
  <si>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</si>
  <si>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</si>
  <si>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</si>
  <si>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</si>
  <si>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</si>
  <si>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</si>
  <si>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</si>
  <si>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</si>
  <si>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</si>
  <si>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</si>
  <si>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</si>
  <si>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</si>
  <si>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</si>
  <si>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</si>
  <si>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</si>
  <si>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</si>
  <si>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</si>
  <si>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</si>
  <si>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</si>
  <si>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</si>
  <si>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</si>
  <si>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</si>
  <si>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</si>
  <si>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</si>
  <si>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</si>
  <si>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</si>
  <si>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</si>
  <si>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</si>
  <si>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</si>
  <si>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</si>
  <si>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</si>
  <si>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</si>
  <si>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</si>
  <si>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</si>
  <si>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</si>
  <si>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</si>
  <si>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</si>
  <si>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</si>
  <si>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</si>
  <si>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</si>
  <si>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</si>
  <si>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</si>
  <si>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</si>
  <si>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</si>
  <si>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</si>
  <si>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</si>
  <si>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</si>
  <si>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</si>
  <si>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</si>
  <si>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</si>
  <si>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</si>
  <si>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</si>
  <si>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</si>
  <si>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</si>
  <si>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</si>
  <si>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</si>
  <si>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</si>
  <si>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</si>
  <si>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</si>
  <si>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</si>
  <si>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</si>
  <si>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</si>
  <si>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</si>
  <si>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</si>
  <si>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</si>
  <si>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</si>
  <si>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</si>
  <si>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</si>
  <si>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</si>
  <si>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</si>
  <si>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</si>
  <si>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</si>
  <si>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</si>
  <si>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</si>
  <si>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</si>
  <si>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</si>
  <si>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</si>
  <si>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</si>
  <si>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</si>
  <si>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</si>
  <si>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</si>
  <si>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</si>
  <si>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</si>
  <si>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</si>
  <si>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</si>
  <si>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</si>
  <si>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</si>
  <si>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</si>
  <si>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</si>
  <si>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</si>
  <si>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</si>
  <si>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</si>
  <si>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</si>
  <si>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</si>
  <si>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</si>
  <si>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</si>
  <si>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</si>
  <si>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</si>
  <si>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</si>
  <si>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</si>
  <si>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</si>
  <si>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</si>
  <si>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</si>
  <si>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</si>
  <si>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</si>
  <si>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</si>
  <si>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</si>
  <si>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</si>
  <si>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</si>
  <si>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</si>
  <si>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</si>
  <si>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</si>
  <si>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</si>
  <si>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</si>
  <si>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</si>
  <si>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</si>
  <si>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</si>
  <si>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</si>
  <si>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</si>
  <si>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</si>
  <si>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</si>
  <si>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</si>
  <si>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</si>
  <si>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</si>
  <si>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</si>
  <si>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</si>
  <si>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</si>
  <si>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</si>
  <si>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</si>
  <si>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</si>
  <si>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</si>
  <si>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</si>
  <si>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</si>
  <si>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</si>
  <si>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</si>
  <si>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</si>
  <si>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</si>
  <si>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</si>
  <si>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</si>
  <si>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</si>
  <si>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</si>
  <si>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</si>
  <si>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</si>
  <si>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</si>
  <si>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</si>
  <si>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</si>
  <si>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</si>
  <si>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</si>
  <si>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</si>
  <si>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</si>
  <si>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</si>
  <si>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</si>
  <si>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</si>
  <si>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</si>
  <si>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</si>
  <si>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</si>
  <si>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</si>
  <si>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</si>
  <si>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</si>
  <si>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</si>
  <si>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</si>
  <si>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</si>
  <si>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</si>
  <si>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</si>
  <si>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</si>
  <si>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</si>
  <si>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</si>
  <si>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</si>
  <si>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</si>
  <si>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</si>
  <si>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</si>
  <si>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</si>
  <si>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</si>
  <si>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</si>
  <si>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</si>
  <si>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</si>
  <si>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</si>
  <si>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</si>
  <si>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</si>
  <si>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</si>
  <si>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</si>
  <si>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</si>
  <si>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</si>
  <si>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</si>
  <si>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</si>
  <si>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</si>
  <si>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</si>
  <si>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</si>
  <si>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</si>
  <si>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</si>
  <si>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</si>
  <si>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</si>
  <si>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</si>
  <si>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</si>
  <si>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</si>
  <si>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</si>
  <si>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</si>
  <si>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</si>
  <si>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</si>
  <si>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</si>
  <si>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</si>
  <si>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</si>
  <si>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</si>
  <si>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</si>
  <si>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</si>
  <si>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</si>
  <si>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</si>
  <si>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</si>
  <si>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</si>
  <si>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</si>
  <si>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</si>
  <si>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</si>
  <si>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</si>
  <si>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</si>
  <si>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</si>
  <si>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</si>
  <si>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</si>
  <si>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</si>
  <si>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</si>
  <si>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</si>
  <si>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</si>
  <si>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</si>
  <si>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</si>
  <si>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</si>
  <si>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</si>
  <si>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</si>
  <si>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</si>
  <si>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</si>
  <si>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</si>
  <si>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</si>
  <si>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</si>
  <si>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</si>
  <si>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</si>
  <si>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</si>
  <si>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</si>
  <si>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</si>
  <si>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</si>
  <si>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</si>
  <si>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</si>
  <si>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</si>
  <si>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</si>
  <si>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</si>
  <si>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</si>
  <si>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</si>
  <si>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</si>
  <si>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</si>
  <si>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</si>
  <si>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</si>
  <si>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</si>
  <si>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</si>
  <si>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</si>
  <si>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</si>
  <si>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</si>
  <si>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</si>
  <si>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</si>
  <si>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</si>
  <si>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</si>
  <si>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</si>
  <si>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</si>
  <si>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</si>
  <si>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</si>
  <si>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</si>
  <si>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</si>
  <si>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</si>
  <si>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</si>
  <si>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</si>
  <si>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</si>
  <si>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</si>
  <si>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</si>
  <si>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</si>
  <si>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</si>
  <si>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</si>
  <si>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</si>
  <si>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</si>
  <si>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</si>
  <si>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</si>
  <si>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</si>
  <si>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</si>
  <si>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</si>
  <si>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</si>
  <si>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</si>
  <si>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</si>
  <si>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</si>
  <si>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</si>
  <si>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</si>
  <si>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</si>
  <si>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</si>
  <si>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</si>
  <si>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</si>
  <si>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</si>
  <si>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</si>
  <si>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</si>
  <si>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</si>
  <si>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</si>
  <si>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</si>
  <si>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</si>
  <si>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</si>
  <si>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</si>
  <si>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</si>
  <si>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</si>
  <si>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</si>
  <si>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</si>
  <si>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</si>
  <si>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</si>
  <si>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</si>
  <si>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</si>
  <si>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</si>
  <si>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</si>
  <si>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</si>
  <si>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</si>
  <si>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</si>
  <si>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</si>
  <si>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</si>
  <si>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</si>
  <si>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</si>
  <si>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</si>
  <si>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</si>
  <si>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</si>
  <si>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</si>
  <si>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</si>
  <si>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</si>
  <si>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</si>
  <si>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</si>
  <si>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</si>
  <si>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</si>
  <si>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</si>
  <si>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</si>
  <si>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</si>
  <si>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</si>
  <si>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</si>
  <si>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</si>
  <si>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</si>
  <si>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</si>
  <si>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</si>
  <si>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</si>
  <si>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</si>
  <si>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</si>
  <si>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</si>
  <si>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</si>
  <si>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</si>
  <si>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</si>
  <si>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</si>
  <si>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</si>
  <si>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</si>
  <si>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</si>
  <si>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</si>
  <si>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</si>
  <si>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</si>
  <si>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</si>
  <si>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</si>
  <si>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</si>
  <si>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</si>
  <si>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</si>
  <si>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</si>
  <si>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</si>
  <si>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</si>
  <si>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</si>
  <si>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</si>
  <si>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</si>
  <si>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</si>
  <si>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</si>
  <si>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</si>
  <si>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</si>
  <si>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</si>
  <si>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</si>
  <si>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</si>
  <si>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</si>
  <si>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</si>
  <si>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</si>
  <si>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</si>
  <si>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</si>
  <si>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</si>
  <si>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</si>
  <si>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</si>
  <si>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</si>
  <si>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</si>
  <si>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</si>
  <si>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</si>
  <si>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</si>
  <si>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</si>
  <si>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</si>
  <si>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</si>
  <si>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</si>
  <si>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</si>
  <si>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</si>
  <si>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</si>
  <si>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</si>
  <si>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</si>
  <si>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</si>
  <si>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</si>
  <si>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</si>
  <si>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</si>
  <si>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</si>
  <si>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</si>
  <si>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</si>
  <si>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</si>
  <si>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</si>
  <si>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</si>
  <si>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</si>
  <si>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</si>
  <si>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</si>
  <si>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</si>
  <si>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</si>
  <si>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</si>
  <si>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</si>
  <si>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</si>
  <si>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</si>
  <si>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</si>
  <si>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</si>
  <si>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</si>
  <si>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</si>
  <si>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</si>
  <si>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</si>
  <si>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</si>
  <si>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</si>
  <si>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</si>
  <si>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</si>
  <si>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</si>
  <si>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</si>
  <si>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</si>
  <si>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</si>
  <si>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</si>
  <si>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</si>
  <si>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</si>
  <si>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</si>
  <si>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</si>
  <si>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</si>
  <si>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</si>
  <si>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</si>
  <si>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</si>
  <si>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</si>
  <si>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</si>
  <si>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</si>
  <si>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</si>
  <si>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</si>
  <si>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</si>
  <si>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</si>
  <si>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</si>
  <si>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</si>
  <si>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</si>
  <si>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</si>
  <si>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</si>
  <si>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</si>
  <si>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</si>
  <si>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</si>
  <si>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</si>
  <si>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</si>
  <si>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</si>
  <si>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</si>
  <si>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</si>
  <si>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</si>
  <si>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</si>
  <si>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</si>
  <si>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</si>
  <si>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</si>
  <si>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</si>
  <si>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</si>
  <si>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</si>
  <si>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</si>
  <si>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</si>
  <si>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</si>
  <si>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</si>
  <si>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</si>
  <si>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</si>
  <si>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</si>
  <si>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</si>
  <si>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</si>
  <si>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</si>
  <si>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</si>
  <si>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</si>
  <si>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</si>
  <si>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</si>
  <si>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</si>
  <si>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</si>
  <si>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</si>
  <si>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</si>
  <si>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</si>
  <si>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</si>
  <si>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</si>
  <si>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</si>
  <si>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</si>
  <si>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</si>
  <si>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</si>
  <si>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</si>
  <si>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</si>
  <si>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</si>
  <si>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</si>
  <si>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</si>
  <si>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</si>
  <si>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</si>
  <si>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</si>
  <si>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</si>
  <si>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</si>
  <si>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</si>
  <si>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</si>
  <si>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</si>
  <si>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</si>
  <si>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</si>
  <si>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</si>
  <si>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</si>
  <si>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</si>
  <si>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</si>
  <si>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</si>
  <si>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</si>
  <si>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</si>
  <si>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</si>
  <si>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</si>
  <si>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</si>
  <si>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</si>
  <si>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</si>
  <si>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</si>
  <si>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</si>
  <si>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</si>
  <si>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</si>
  <si>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</si>
  <si>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</si>
  <si>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</si>
  <si>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</si>
  <si>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</si>
  <si>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</si>
  <si>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</si>
  <si>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</si>
  <si>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</si>
  <si>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</si>
  <si>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</si>
  <si>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</si>
  <si>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</si>
  <si>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</si>
  <si>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</si>
  <si>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</si>
  <si>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</si>
  <si>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</si>
  <si>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</si>
  <si>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</si>
  <si>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</si>
  <si>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</si>
  <si>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</si>
  <si>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</si>
  <si>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</si>
  <si>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</si>
  <si>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</si>
  <si>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</si>
  <si>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</si>
  <si>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</si>
  <si>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</si>
  <si>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</si>
  <si>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</si>
  <si>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</si>
  <si>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</si>
  <si>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</si>
  <si>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</si>
  <si>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</si>
  <si>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</si>
  <si>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</si>
  <si>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</si>
  <si>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</si>
  <si>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</si>
  <si>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</si>
  <si>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</si>
  <si>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</si>
  <si>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</si>
  <si>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</si>
  <si>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</si>
  <si>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</si>
  <si>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</si>
  <si>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</si>
  <si>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</si>
  <si>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</si>
  <si>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</si>
  <si>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</si>
  <si>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</si>
  <si>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</si>
  <si>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</si>
  <si>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</si>
  <si>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</si>
  <si>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</si>
  <si>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</si>
  <si>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</si>
  <si>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</si>
  <si>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</si>
  <si>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</si>
  <si>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</si>
  <si>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</si>
  <si>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</si>
  <si>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</si>
  <si>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</si>
  <si>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</si>
  <si>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</si>
  <si>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</si>
  <si>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</si>
  <si>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</si>
  <si>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</si>
  <si>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</si>
  <si>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</si>
  <si>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</si>
  <si>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</si>
  <si>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</si>
  <si>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</si>
  <si>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</si>
  <si>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</si>
  <si>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</si>
  <si>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</si>
  <si>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</si>
  <si>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</si>
  <si>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</si>
  <si>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</si>
  <si>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</si>
  <si>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</si>
  <si>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</si>
  <si>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</si>
  <si>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</si>
  <si>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</si>
  <si>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</si>
  <si>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</si>
  <si>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</si>
  <si>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</si>
  <si>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</si>
  <si>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</si>
  <si>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</si>
  <si>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</si>
  <si>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</si>
  <si>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</si>
  <si>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</si>
  <si>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</si>
  <si>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</si>
  <si>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</si>
  <si>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</si>
  <si>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</si>
  <si>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</si>
  <si>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</si>
  <si>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</si>
  <si>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</si>
  <si>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</si>
  <si>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</si>
  <si>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</si>
  <si>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</si>
  <si>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</si>
  <si>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</si>
  <si>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</si>
  <si>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</si>
  <si>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</si>
  <si>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</si>
  <si>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</si>
  <si>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</si>
  <si>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</si>
  <si>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</si>
  <si>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</si>
  <si>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</si>
  <si>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</si>
  <si>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</si>
  <si>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</si>
  <si>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</si>
  <si>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</si>
  <si>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</si>
  <si>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</si>
  <si>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</si>
  <si>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</si>
  <si>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</si>
  <si>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</si>
  <si>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</si>
  <si>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</si>
  <si>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</si>
  <si>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</si>
  <si>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</si>
  <si>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</si>
  <si>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</si>
  <si>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</si>
  <si>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</si>
  <si>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</si>
  <si>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</si>
  <si>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</si>
  <si>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</si>
  <si>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</si>
  <si>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</si>
  <si>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</si>
  <si>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</si>
  <si>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</si>
  <si>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</si>
  <si>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</si>
  <si>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</si>
  <si>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</si>
  <si>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</si>
  <si>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</si>
  <si>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</si>
  <si>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</si>
  <si>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</si>
  <si>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</si>
  <si>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</si>
  <si>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</si>
  <si>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</si>
  <si>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</si>
  <si>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</si>
  <si>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</si>
  <si>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</si>
  <si>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</si>
  <si>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</si>
  <si>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</si>
  <si>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</si>
  <si>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</si>
  <si>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</si>
  <si>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</si>
  <si>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</si>
  <si>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</si>
  <si>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</si>
  <si>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</si>
  <si>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</si>
  <si>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</si>
  <si>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</si>
  <si>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</si>
  <si>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</si>
  <si>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</si>
  <si>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</si>
  <si>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</si>
  <si>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</si>
  <si>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</si>
  <si>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</si>
  <si>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</si>
  <si>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</si>
  <si>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</si>
  <si>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</si>
  <si>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</si>
  <si>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</si>
  <si>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</si>
  <si>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</si>
  <si>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</si>
  <si>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</si>
  <si>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</si>
  <si>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</si>
  <si>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</si>
  <si>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</si>
  <si>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</si>
  <si>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</si>
  <si>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</si>
  <si>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</si>
  <si>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</si>
  <si>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</si>
  <si>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</si>
  <si>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</si>
  <si>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</si>
  <si>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</si>
  <si>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</si>
  <si>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</si>
  <si>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</si>
  <si>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</si>
  <si>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</si>
  <si>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</si>
  <si>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</si>
  <si>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</si>
  <si>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</si>
  <si>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</si>
  <si>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</si>
  <si>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</si>
  <si>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</si>
  <si>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</si>
  <si>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</si>
  <si>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</si>
  <si>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</si>
  <si>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</si>
  <si>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</si>
  <si>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</si>
  <si>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</si>
  <si>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</si>
  <si>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</si>
  <si>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</si>
  <si>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</si>
  <si>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</si>
  <si>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</si>
  <si>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</si>
  <si>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</si>
  <si>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</si>
  <si>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</si>
  <si>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</si>
  <si>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</si>
  <si>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</si>
  <si>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</si>
  <si>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</si>
  <si>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</si>
  <si>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</si>
  <si>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</si>
  <si>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</si>
  <si>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</si>
  <si>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</si>
  <si>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</si>
  <si>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</si>
  <si>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</si>
  <si>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</si>
  <si>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</si>
  <si>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</si>
  <si>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</si>
  <si>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</si>
  <si>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</si>
  <si>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</si>
  <si>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</si>
  <si>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</si>
  <si>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</si>
  <si>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</si>
  <si>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</si>
  <si>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</si>
  <si>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</si>
  <si>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</si>
  <si>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</si>
  <si>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</si>
  <si>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</si>
  <si>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</si>
  <si>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</si>
  <si>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</si>
  <si>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</si>
  <si>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</si>
  <si>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</si>
  <si>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</si>
  <si>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</si>
  <si>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</si>
  <si>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</si>
  <si>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</si>
  <si>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</si>
  <si>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</si>
  <si>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</si>
  <si>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</si>
  <si>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</si>
  <si>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</si>
  <si>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</si>
  <si>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</si>
  <si>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</si>
  <si>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</si>
  <si>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</si>
  <si>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</si>
  <si>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</si>
  <si>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</si>
  <si>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</si>
  <si>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</si>
  <si>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</si>
  <si>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</si>
  <si>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</si>
  <si>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</si>
  <si>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</si>
  <si>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</si>
  <si>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</si>
  <si>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</si>
  <si>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</si>
  <si>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</si>
  <si>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</si>
  <si>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</si>
  <si>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</si>
  <si>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</si>
  <si>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</si>
  <si>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</si>
  <si>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</si>
  <si>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</si>
  <si>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</si>
  <si>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</si>
  <si>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</si>
  <si>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</si>
  <si>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</si>
  <si>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</si>
  <si>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</si>
  <si>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</si>
  <si>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</si>
  <si>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</si>
  <si>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</si>
  <si>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</si>
  <si>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</si>
  <si>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</si>
  <si>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</si>
  <si>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</si>
  <si>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</si>
  <si>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</si>
  <si>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</si>
  <si>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</si>
  <si>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</si>
  <si>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</si>
  <si>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</si>
  <si>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</si>
  <si>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</si>
  <si>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</si>
  <si>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</si>
  <si>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</si>
  <si>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</si>
  <si>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</si>
  <si>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</si>
  <si>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</si>
  <si>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</si>
  <si>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</si>
  <si>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</si>
  <si>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</si>
  <si>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</si>
  <si>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</si>
  <si>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</si>
  <si>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</si>
  <si>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</si>
  <si>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</si>
  <si>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</si>
  <si>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</si>
  <si>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</si>
  <si>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</si>
  <si>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</si>
  <si>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</si>
  <si>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</si>
  <si>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</si>
  <si>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</si>
  <si>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</si>
  <si>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</si>
  <si>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</si>
  <si>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</si>
  <si>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</si>
  <si>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</si>
  <si>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</si>
  <si>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</si>
  <si>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</si>
  <si>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</si>
  <si>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</si>
  <si>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</si>
  <si>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</si>
  <si>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</si>
  <si>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</si>
  <si>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</si>
  <si>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</si>
  <si>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</si>
  <si>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</si>
  <si>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</si>
  <si>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</si>
  <si>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</si>
  <si>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</si>
  <si>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</si>
  <si>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</si>
  <si>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</si>
  <si>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</si>
  <si>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</si>
  <si>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</si>
  <si>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</si>
  <si>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</si>
  <si>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</si>
  <si>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</si>
  <si>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</si>
  <si>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</si>
  <si>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</si>
  <si>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</si>
  <si>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</si>
  <si>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</si>
  <si>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</si>
  <si>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</si>
  <si>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</si>
  <si>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</si>
  <si>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</si>
  <si>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</si>
  <si>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</si>
  <si>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</si>
  <si>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</si>
  <si>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</si>
  <si>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</si>
  <si>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</si>
  <si>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</si>
  <si>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</si>
  <si>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</si>
  <si>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</si>
  <si>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</si>
  <si>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</si>
  <si>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</si>
  <si>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</si>
  <si>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</si>
  <si>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</si>
  <si>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</si>
  <si>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</si>
  <si>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</si>
  <si>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</si>
  <si>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</si>
  <si>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</si>
  <si>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</si>
  <si>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</si>
  <si>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</si>
  <si>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</si>
  <si>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</si>
  <si>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</si>
  <si>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</si>
  <si>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</si>
  <si>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</si>
  <si>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</si>
  <si>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</si>
  <si>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</si>
  <si>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</si>
  <si>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</si>
  <si>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</si>
  <si>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</si>
  <si>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</si>
  <si>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</si>
  <si>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</si>
  <si>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</si>
  <si>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</si>
  <si>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</si>
  <si>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</si>
  <si>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</si>
  <si>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</si>
  <si>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</si>
  <si>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</si>
  <si>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</si>
  <si>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</si>
  <si>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</si>
  <si>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</si>
  <si>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</si>
  <si>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</si>
  <si>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</si>
  <si>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</si>
  <si>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</si>
  <si>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</si>
  <si>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</si>
  <si>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</si>
  <si>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</si>
  <si>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</si>
  <si>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</si>
  <si>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</si>
  <si>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</si>
  <si>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</si>
  <si>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</si>
  <si>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</si>
  <si>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</si>
  <si>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</si>
  <si>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</si>
  <si>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</si>
  <si>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</si>
  <si>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</si>
  <si>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</si>
  <si>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</si>
  <si>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</si>
  <si>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</si>
  <si>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</si>
  <si>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</si>
  <si>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</si>
  <si>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</si>
  <si>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</si>
  <si>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</si>
  <si>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</si>
  <si>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</si>
  <si>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</si>
  <si>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</si>
  <si>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</si>
  <si>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</si>
  <si>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</si>
  <si>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</si>
  <si>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</si>
  <si>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</si>
  <si>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</si>
  <si>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</si>
  <si>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</si>
  <si>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</si>
  <si>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</si>
  <si>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</si>
  <si>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</si>
  <si>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</si>
  <si>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</si>
  <si>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</si>
  <si>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</si>
  <si>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</si>
  <si>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</si>
  <si>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</si>
  <si>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</si>
  <si>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</si>
  <si>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</si>
  <si>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</si>
  <si>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</si>
  <si>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</si>
  <si>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</si>
  <si>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</si>
  <si>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</si>
  <si>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</si>
  <si>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</si>
  <si>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</si>
  <si>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</si>
  <si>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</si>
  <si>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</si>
  <si>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</si>
  <si>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</si>
  <si>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</si>
  <si>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</si>
  <si>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</si>
  <si>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</si>
  <si>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</si>
  <si>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</si>
  <si>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</si>
  <si>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</si>
  <si>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</si>
  <si>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</si>
  <si>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</si>
  <si>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</si>
  <si>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</si>
  <si>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</si>
  <si>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</si>
  <si>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</si>
  <si>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</si>
  <si>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</si>
  <si>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</si>
  <si>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</si>
  <si>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</si>
  <si>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</si>
  <si>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</si>
  <si>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</si>
  <si>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</si>
  <si>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</si>
  <si>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</si>
  <si>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</si>
  <si>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</si>
  <si>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</si>
  <si>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</si>
  <si>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</si>
  <si>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</si>
  <si>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</si>
  <si>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</si>
  <si>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</si>
  <si>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</si>
  <si>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</si>
  <si>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</si>
  <si>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</si>
  <si>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</si>
  <si>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</si>
  <si>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</si>
  <si>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</si>
  <si>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</si>
  <si>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</si>
  <si>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</si>
  <si>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</si>
  <si>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</si>
  <si>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</si>
  <si>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</si>
  <si>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</si>
  <si>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</si>
  <si>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</si>
  <si>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</si>
  <si>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</si>
  <si>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</si>
  <si>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</si>
  <si>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</si>
  <si>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</si>
  <si>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</si>
  <si>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</si>
  <si>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</si>
  <si>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</si>
  <si>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</si>
  <si>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</si>
  <si>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</si>
  <si>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</si>
  <si>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</si>
  <si>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</si>
  <si>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</si>
  <si>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</si>
  <si>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</si>
  <si>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</si>
  <si>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</si>
  <si>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</si>
  <si>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</si>
  <si>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</si>
  <si>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</si>
  <si>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</si>
  <si>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</si>
  <si>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</si>
  <si>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</si>
  <si>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</si>
  <si>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</si>
  <si>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</si>
  <si>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</si>
  <si>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</si>
  <si>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</si>
  <si>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</si>
  <si>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</si>
  <si>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</si>
  <si>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</si>
  <si>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</si>
  <si>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</si>
  <si>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</si>
  <si>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</si>
  <si>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</si>
  <si>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</si>
  <si>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</si>
  <si>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</si>
  <si>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</si>
  <si>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</si>
  <si>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</si>
  <si>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</si>
  <si>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</si>
  <si>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</si>
  <si>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</si>
  <si>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</si>
  <si>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</si>
  <si>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</si>
  <si>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</si>
  <si>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</si>
  <si>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</si>
  <si>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</si>
  <si>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</si>
  <si>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</si>
  <si>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</si>
  <si>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</si>
  <si>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</si>
  <si>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</si>
  <si>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</si>
  <si>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</si>
  <si>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</si>
  <si>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</si>
  <si>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</si>
  <si>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</si>
  <si>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</si>
  <si>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</si>
  <si>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</si>
  <si>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</si>
  <si>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</si>
  <si>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</si>
  <si>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</si>
  <si>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</si>
  <si>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</si>
  <si>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</si>
  <si>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</si>
  <si>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</si>
  <si>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</si>
  <si>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</si>
  <si>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</si>
  <si>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</si>
  <si>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</si>
  <si>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</si>
  <si>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</si>
  <si>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</si>
  <si>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</si>
  <si>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</si>
  <si>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</si>
  <si>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</si>
  <si>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</si>
  <si>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</si>
  <si>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</si>
  <si>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</si>
  <si>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</si>
  <si>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</si>
  <si>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</si>
  <si>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</si>
  <si>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</si>
  <si>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</si>
  <si>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</si>
  <si>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</si>
  <si>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</si>
  <si>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</si>
  <si>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</si>
  <si>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</si>
  <si>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</si>
  <si>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</si>
  <si>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</si>
  <si>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</si>
  <si>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</si>
  <si>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</si>
  <si>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</si>
  <si>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</si>
  <si>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</si>
  <si>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</si>
  <si>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</si>
  <si>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</si>
  <si>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</si>
  <si>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</si>
  <si>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</si>
  <si>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</si>
  <si>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</si>
  <si>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</si>
  <si>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</si>
  <si>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</si>
  <si>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</si>
  <si>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</si>
  <si>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</si>
  <si>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</si>
  <si>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</si>
  <si>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</si>
  <si>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</si>
  <si>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</si>
  <si>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</si>
  <si>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</si>
  <si>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</si>
  <si>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</si>
  <si>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</si>
  <si>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</si>
  <si>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</si>
  <si>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</si>
  <si>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</si>
  <si>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</si>
  <si>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</si>
  <si>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</si>
  <si>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</si>
  <si>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</si>
  <si>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</si>
  <si>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</si>
  <si>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</si>
  <si>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</si>
  <si>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</si>
  <si>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</si>
  <si>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</si>
  <si>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</si>
  <si>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</si>
  <si>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</si>
  <si>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</si>
  <si>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</si>
  <si>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</si>
  <si>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</si>
  <si>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</si>
  <si>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</si>
  <si>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</si>
  <si>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</si>
  <si>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</si>
  <si>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</si>
  <si>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</si>
  <si>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</si>
  <si>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</si>
  <si>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</si>
  <si>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</si>
  <si>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</si>
  <si>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</si>
  <si>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</si>
  <si>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</si>
  <si>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</si>
  <si>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</si>
  <si>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</si>
  <si>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</si>
  <si>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</si>
  <si>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</si>
  <si>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</si>
  <si>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</si>
  <si>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</si>
  <si>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</si>
  <si>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</si>
  <si>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</si>
  <si>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</si>
  <si>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</si>
  <si>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</si>
  <si>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</si>
  <si>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</si>
  <si>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</si>
  <si>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</si>
  <si>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</si>
  <si>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</si>
  <si>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</si>
  <si>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</si>
  <si>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</si>
  <si>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</si>
  <si>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</si>
  <si>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</si>
  <si>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</si>
  <si>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</si>
  <si>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</si>
  <si>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</si>
  <si>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</si>
  <si>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</si>
  <si>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</si>
  <si>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</si>
  <si>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</si>
  <si>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</si>
  <si>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</si>
  <si>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</si>
  <si>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</si>
  <si>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</si>
  <si>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</si>
  <si>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</si>
  <si>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</si>
  <si>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</si>
  <si>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</si>
  <si>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</si>
  <si>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</si>
  <si>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</si>
  <si>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</si>
  <si>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</si>
  <si>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</si>
  <si>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</si>
  <si>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</si>
  <si>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</si>
  <si>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</si>
  <si>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</si>
  <si>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</si>
  <si>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</si>
  <si>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</si>
  <si>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</si>
  <si>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</si>
  <si>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</si>
  <si>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</si>
  <si>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</si>
  <si>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</si>
  <si>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</si>
  <si>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</si>
  <si>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</si>
  <si>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</si>
  <si>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</si>
  <si>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</si>
  <si>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</si>
  <si>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</si>
  <si>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</si>
  <si>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</si>
  <si>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</si>
  <si>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</si>
  <si>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</si>
  <si>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</si>
  <si>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</si>
  <si>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</si>
  <si>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</si>
  <si>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</si>
  <si>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</si>
  <si>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</si>
  <si>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</si>
  <si>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</si>
  <si>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</si>
  <si>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</si>
  <si>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</si>
  <si>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</si>
  <si>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</si>
  <si>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</si>
  <si>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</si>
  <si>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</si>
  <si>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</si>
  <si>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</si>
  <si>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</si>
  <si>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</si>
  <si>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</si>
  <si>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</si>
  <si>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</si>
  <si>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</si>
  <si>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</si>
  <si>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</si>
  <si>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</si>
  <si>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</si>
  <si>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</si>
  <si>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</si>
  <si>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</si>
  <si>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</si>
  <si>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</si>
  <si>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</si>
  <si>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</si>
  <si>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</si>
  <si>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</si>
  <si>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</si>
  <si>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</si>
  <si>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</si>
  <si>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</si>
  <si>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</si>
  <si>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</si>
  <si>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</si>
  <si>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</si>
  <si>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</si>
  <si>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</si>
  <si>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</si>
  <si>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</si>
  <si>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</si>
  <si>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</si>
  <si>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</si>
  <si>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</si>
  <si>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</si>
  <si>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</si>
  <si>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</si>
  <si>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</si>
  <si>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</si>
  <si>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</si>
  <si>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</si>
  <si>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</si>
  <si>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</si>
  <si>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</si>
  <si>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</si>
  <si>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</si>
  <si>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</si>
  <si>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</si>
  <si>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</si>
  <si>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</si>
  <si>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</si>
  <si>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</si>
  <si>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</si>
  <si>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</si>
  <si>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</si>
  <si>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</si>
  <si>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</si>
  <si>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</si>
  <si>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</si>
  <si>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</si>
  <si>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</si>
  <si>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</si>
  <si>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</si>
  <si>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</si>
  <si>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</si>
  <si>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</si>
  <si>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</si>
  <si>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</si>
  <si>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</si>
  <si>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</si>
  <si>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</si>
  <si>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</si>
  <si>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</si>
  <si>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</si>
  <si>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</si>
  <si>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</si>
  <si>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</si>
  <si>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</si>
  <si>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</si>
  <si>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</si>
  <si>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</si>
  <si>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</si>
  <si>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</si>
  <si>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</si>
  <si>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</si>
  <si>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</si>
  <si>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</si>
  <si>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</si>
  <si>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</si>
  <si>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</si>
  <si>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</si>
  <si>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</si>
  <si>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</si>
  <si>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</si>
  <si>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</si>
  <si>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</si>
  <si>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</si>
  <si>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</si>
  <si>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</si>
  <si>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</si>
  <si>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</si>
  <si>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</si>
  <si>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</si>
  <si>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</si>
  <si>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</si>
  <si>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</si>
  <si>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</si>
  <si>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</si>
  <si>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</si>
  <si>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</si>
  <si>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</si>
  <si>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</si>
  <si>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</si>
  <si>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</si>
  <si>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</si>
  <si>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</si>
  <si>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</si>
  <si>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</si>
  <si>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</si>
  <si>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</si>
  <si>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</si>
  <si>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</si>
  <si>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</si>
  <si>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</si>
  <si>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</si>
  <si>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</si>
  <si>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</si>
  <si>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</si>
  <si>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</si>
  <si>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</si>
  <si>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</si>
  <si>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</si>
  <si>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</si>
  <si>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</si>
  <si>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</si>
  <si>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</si>
  <si>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</si>
  <si>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</si>
  <si>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</si>
  <si>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</si>
  <si>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</si>
  <si>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</si>
  <si>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</si>
  <si>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</si>
  <si>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</si>
  <si>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</si>
  <si>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</si>
  <si>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</si>
  <si>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</si>
  <si>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</si>
  <si>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</si>
  <si>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</si>
  <si>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</si>
  <si>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</si>
  <si>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</si>
  <si>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</si>
  <si>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</si>
  <si>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</si>
  <si>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</si>
  <si>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</si>
  <si>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</si>
  <si>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</si>
  <si>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</si>
  <si>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</si>
  <si>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</si>
  <si>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</si>
  <si>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</si>
  <si>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</si>
  <si>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</si>
  <si>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</si>
  <si>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</si>
  <si>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</si>
  <si>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</si>
  <si>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</si>
  <si>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</si>
  <si>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</si>
  <si>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</si>
  <si>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</si>
  <si>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</si>
  <si>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</si>
  <si>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</si>
  <si>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</si>
  <si>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</si>
  <si>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</si>
  <si>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</si>
  <si>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</si>
  <si>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</si>
  <si>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</si>
  <si>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</si>
  <si>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</si>
  <si>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</si>
  <si>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</si>
  <si>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</si>
  <si>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</si>
  <si>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</si>
  <si>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</si>
  <si>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</si>
  <si>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</si>
  <si>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</si>
  <si>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</si>
  <si>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</si>
  <si>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</si>
  <si>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</si>
  <si>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</si>
  <si>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</si>
  <si>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</si>
  <si>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</si>
  <si>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</si>
  <si>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</si>
  <si>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</si>
  <si>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</si>
  <si>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</si>
  <si>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</si>
  <si>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</si>
  <si>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</si>
  <si>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</si>
  <si>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</si>
  <si>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</si>
  <si>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</si>
  <si>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</si>
  <si>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</si>
  <si>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</si>
  <si>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</si>
  <si>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</si>
  <si>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</si>
  <si>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</si>
  <si>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</si>
  <si>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</si>
  <si>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</si>
  <si>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</si>
  <si>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</si>
  <si>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</si>
  <si>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</si>
  <si>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</si>
  <si>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</si>
  <si>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</si>
  <si>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</si>
  <si>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</si>
  <si>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</si>
  <si>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</si>
  <si>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</si>
  <si>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</si>
  <si>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</si>
  <si>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</si>
  <si>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</si>
  <si>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</si>
  <si>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</si>
  <si>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</si>
  <si>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</si>
  <si>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</si>
  <si>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</si>
  <si>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</si>
  <si>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</si>
  <si>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</si>
  <si>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</si>
  <si>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</si>
  <si>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</si>
  <si>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</si>
  <si>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</si>
  <si>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</si>
  <si>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</si>
  <si>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</si>
  <si>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</si>
  <si>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</si>
  <si>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</si>
  <si>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</si>
  <si>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</si>
  <si>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</si>
  <si>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</si>
  <si>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</si>
  <si>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</si>
  <si>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</si>
  <si>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</si>
  <si>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</si>
  <si>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</si>
  <si>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</si>
  <si>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</si>
  <si>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</si>
  <si>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</si>
  <si>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</si>
  <si>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</si>
  <si>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</si>
  <si>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</si>
  <si>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</si>
  <si>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</si>
  <si>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</si>
  <si>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</si>
  <si>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</si>
  <si>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</si>
  <si>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</si>
  <si>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</si>
  <si>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</si>
  <si>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</si>
  <si>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</si>
  <si>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</si>
  <si>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</si>
  <si>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</si>
  <si>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</si>
  <si>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</si>
  <si>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</si>
  <si>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</si>
  <si>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</si>
  <si>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</si>
  <si>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</si>
  <si>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</si>
  <si>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</si>
  <si>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</si>
  <si>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</si>
  <si>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</si>
  <si>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</si>
  <si>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</si>
  <si>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</si>
  <si>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</si>
  <si>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</si>
  <si>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</si>
  <si>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</si>
  <si>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</si>
  <si>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</si>
  <si>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</si>
  <si>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</si>
  <si>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</si>
  <si>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</si>
  <si>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</si>
  <si>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</si>
  <si>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</si>
  <si>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</si>
  <si>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</si>
  <si>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</si>
  <si>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</si>
  <si>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</si>
  <si>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</si>
  <si>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</si>
  <si>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</si>
  <si>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</si>
  <si>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</si>
  <si>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</si>
  <si>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</si>
  <si>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</si>
  <si>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</si>
  <si>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</si>
  <si>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</si>
  <si>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</si>
  <si>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</si>
  <si>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</si>
  <si>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</si>
  <si>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</si>
  <si>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</si>
  <si>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</si>
  <si>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</si>
  <si>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</si>
  <si>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</si>
  <si>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</si>
  <si>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</si>
  <si>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</si>
  <si>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</si>
  <si>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</si>
  <si>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</si>
  <si>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</si>
  <si>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</si>
  <si>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</si>
  <si>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</si>
  <si>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</si>
  <si>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</si>
  <si>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</si>
  <si>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</si>
  <si>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</si>
  <si>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</si>
  <si>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</si>
  <si>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</si>
  <si>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</si>
  <si>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</si>
  <si>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</si>
  <si>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</si>
  <si>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</si>
  <si>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</si>
  <si>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</si>
  <si>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</si>
  <si>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</si>
  <si>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</si>
  <si>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</si>
  <si>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</si>
  <si>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</si>
  <si>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</si>
  <si>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</si>
  <si>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</si>
  <si>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</si>
  <si>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</si>
  <si>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</si>
  <si>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</si>
  <si>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</si>
  <si>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</si>
  <si>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</si>
  <si>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</si>
  <si>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</si>
  <si>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</si>
  <si>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</si>
  <si>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</si>
  <si>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</si>
  <si>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</si>
  <si>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</si>
  <si>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</si>
  <si>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</si>
  <si>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</si>
  <si>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</si>
  <si>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</si>
  <si>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</si>
  <si>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</si>
  <si>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</si>
  <si>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</si>
  <si>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</si>
  <si>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</si>
  <si>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</si>
  <si>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</si>
  <si>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</si>
  <si>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</si>
  <si>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</si>
  <si>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</si>
  <si>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</si>
  <si>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</si>
  <si>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</si>
  <si>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</si>
  <si>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</si>
  <si>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</si>
  <si>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</si>
  <si>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</si>
  <si>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</si>
  <si>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</si>
  <si>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</si>
  <si>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</si>
  <si>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</si>
  <si>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</si>
  <si>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</si>
  <si>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</si>
  <si>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</si>
  <si>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</si>
  <si>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</si>
  <si>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</si>
  <si>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</si>
  <si>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</si>
  <si>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</si>
  <si>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</si>
  <si>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</si>
  <si>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</si>
  <si>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</si>
  <si>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</si>
  <si>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</si>
  <si>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</si>
  <si>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</si>
  <si>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</si>
  <si>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</si>
  <si>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</si>
  <si>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</si>
  <si>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</si>
  <si>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</si>
  <si>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</si>
  <si>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</si>
  <si>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</si>
  <si>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</si>
  <si>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</si>
  <si>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</si>
  <si>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</si>
  <si>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</si>
  <si>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</si>
  <si>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</si>
  <si>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</si>
  <si>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</si>
  <si>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</si>
  <si>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</si>
  <si>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</si>
  <si>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</si>
  <si>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</si>
  <si>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</si>
  <si>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</si>
  <si>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</si>
  <si>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</si>
  <si>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</si>
  <si>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</si>
  <si>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</si>
  <si>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</si>
  <si>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</si>
  <si>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</si>
  <si>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</si>
  <si>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</si>
  <si>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</si>
  <si>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</si>
  <si>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</si>
  <si>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</si>
  <si>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</si>
  <si>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</si>
  <si>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</si>
  <si>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</si>
  <si>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</si>
  <si>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</si>
  <si>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</si>
  <si>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</si>
  <si>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</si>
  <si>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</si>
  <si>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</si>
  <si>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</si>
  <si>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</si>
  <si>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</si>
  <si>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</si>
  <si>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</si>
  <si>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</si>
  <si>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</si>
  <si>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</si>
  <si>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</si>
  <si>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</si>
  <si>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</si>
  <si>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</si>
  <si>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</si>
  <si>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</si>
  <si>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</si>
  <si>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</si>
  <si>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</si>
  <si>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</si>
  <si>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</si>
  <si>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</si>
  <si>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</si>
  <si>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</si>
  <si>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</si>
  <si>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</si>
  <si>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</si>
  <si>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</si>
  <si>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</si>
  <si>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</si>
  <si>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</si>
  <si>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</si>
  <si>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</si>
  <si>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</si>
  <si>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</si>
  <si>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</si>
  <si>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</si>
  <si>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</si>
  <si>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</si>
  <si>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</si>
  <si>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</si>
  <si>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</si>
  <si>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</si>
  <si>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</si>
  <si>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</si>
  <si>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</si>
  <si>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</si>
  <si>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</si>
  <si>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</si>
  <si>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</si>
  <si>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</si>
  <si>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</si>
  <si>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</si>
  <si>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</si>
  <si>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</si>
  <si>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</si>
  <si>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</si>
  <si>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</si>
  <si>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</si>
  <si>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</si>
  <si>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</si>
  <si>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</si>
  <si>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</si>
  <si>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</si>
  <si>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</si>
  <si>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</si>
  <si>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</si>
  <si>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</si>
  <si>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</si>
  <si>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</si>
  <si>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</si>
  <si>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</si>
  <si>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</si>
  <si>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</si>
  <si>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</si>
  <si>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</si>
  <si>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</si>
  <si>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</si>
  <si>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</si>
  <si>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</si>
  <si>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</si>
  <si>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</si>
  <si>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</si>
  <si>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</si>
  <si>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</si>
  <si>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</si>
  <si>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</si>
  <si>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</si>
  <si>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</si>
  <si>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</si>
  <si>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</si>
  <si>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</si>
  <si>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</si>
  <si>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</si>
  <si>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</si>
  <si>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</si>
  <si>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</si>
  <si>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</si>
  <si>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</si>
  <si>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</si>
  <si>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</si>
  <si>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</si>
  <si>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</si>
  <si>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</si>
  <si>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</si>
  <si>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</si>
  <si>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</si>
  <si>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</si>
  <si>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</si>
  <si>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</si>
  <si>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</si>
  <si>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</si>
  <si>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</si>
  <si>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</si>
  <si>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</si>
  <si>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</si>
  <si>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</si>
  <si>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</si>
  <si>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</si>
  <si>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</si>
  <si>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</si>
  <si>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</si>
  <si>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</si>
  <si>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</si>
  <si>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</si>
  <si>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</si>
  <si>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</si>
  <si>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</si>
  <si>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</si>
  <si>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</si>
  <si>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</si>
  <si>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</si>
  <si>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</si>
  <si>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</si>
  <si>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</si>
  <si>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</si>
  <si>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</si>
  <si>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</si>
  <si>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</si>
  <si>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</si>
  <si>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</si>
  <si>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</si>
  <si>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</si>
  <si>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</si>
  <si>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</si>
  <si>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</si>
  <si>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</si>
  <si>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</si>
  <si>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</si>
  <si>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</si>
  <si>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</si>
  <si>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</si>
  <si>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</si>
  <si>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</si>
  <si>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</si>
  <si>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</si>
  <si>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</si>
  <si>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</si>
  <si>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</si>
  <si>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</si>
  <si>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</si>
  <si>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</si>
  <si>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</si>
  <si>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</si>
  <si>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</si>
  <si>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</si>
  <si>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</si>
  <si>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</si>
  <si>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</si>
  <si>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</si>
  <si>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</si>
  <si>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</si>
  <si>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</si>
  <si>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</si>
  <si>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</si>
  <si>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</si>
  <si>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</si>
  <si>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</si>
  <si>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</si>
  <si>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</si>
  <si>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</si>
  <si>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</si>
  <si>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</si>
  <si>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</si>
  <si>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</si>
  <si>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</si>
  <si>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</si>
  <si>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</si>
  <si>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</si>
  <si>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</si>
  <si>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</si>
  <si>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</si>
  <si>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</si>
  <si>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</si>
  <si>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</si>
  <si>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</si>
  <si>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</si>
  <si>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</si>
  <si>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</si>
  <si>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</si>
  <si>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</si>
  <si>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</si>
  <si>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</si>
  <si>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</si>
  <si>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</si>
  <si>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</si>
  <si>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</si>
  <si>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</si>
  <si>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</si>
  <si>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</si>
  <si>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</si>
  <si>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</si>
  <si>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</si>
  <si>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</si>
  <si>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</si>
  <si>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</si>
  <si>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</si>
  <si>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</si>
  <si>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</si>
  <si>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</si>
  <si>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</si>
  <si>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</si>
  <si>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</si>
  <si>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</si>
  <si>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</si>
  <si>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</si>
  <si>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</si>
  <si>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</si>
  <si>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</si>
  <si>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</si>
  <si>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</si>
  <si>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</si>
  <si>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</si>
  <si>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</si>
  <si>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</si>
  <si>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</si>
  <si>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</si>
  <si>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</si>
  <si>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</si>
  <si>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</si>
  <si>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</si>
  <si>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</si>
  <si>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</si>
  <si>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</si>
  <si>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</si>
  <si>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</si>
  <si>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</si>
  <si>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</si>
  <si>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</si>
  <si>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</si>
  <si>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</si>
  <si>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</si>
  <si>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</si>
  <si>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</si>
  <si>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</si>
  <si>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</si>
  <si>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</si>
  <si>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</si>
  <si>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</si>
  <si>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</si>
  <si>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</si>
  <si>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</si>
  <si>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</si>
  <si>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</si>
  <si>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</si>
  <si>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</si>
  <si>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</si>
  <si>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</si>
  <si>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</si>
  <si>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</si>
  <si>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</si>
  <si>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</si>
  <si>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</si>
  <si>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</si>
  <si>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</si>
  <si>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</si>
  <si>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</si>
  <si>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</si>
  <si>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</si>
  <si>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</si>
  <si>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</si>
  <si>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</si>
  <si>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</si>
  <si>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</si>
  <si>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</si>
  <si>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</si>
  <si>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</si>
  <si>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</si>
  <si>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</si>
  <si>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</si>
  <si>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</si>
  <si>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</si>
  <si>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</si>
  <si>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</si>
  <si>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</si>
  <si>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</si>
  <si>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</si>
  <si>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</si>
  <si>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</si>
  <si>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</si>
  <si>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</si>
  <si>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</si>
  <si>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</si>
  <si>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</si>
  <si>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</si>
  <si>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</si>
  <si>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</si>
  <si>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</si>
  <si>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</si>
  <si>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</si>
  <si>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</si>
  <si>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</si>
  <si>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</si>
  <si>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</si>
  <si>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</si>
  <si>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</si>
  <si>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</si>
  <si>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</si>
  <si>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</si>
  <si>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</si>
  <si>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</si>
  <si>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</si>
  <si>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</si>
  <si>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</si>
  <si>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</si>
  <si>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</si>
  <si>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</si>
  <si>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</si>
  <si>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</si>
  <si>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</si>
  <si>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</si>
  <si>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</si>
  <si>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</si>
  <si>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</si>
  <si>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</si>
  <si>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</si>
  <si>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</si>
  <si>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</si>
  <si>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</si>
  <si>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</si>
  <si>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</si>
  <si>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</si>
  <si>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</si>
  <si>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</si>
  <si>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</si>
  <si>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</si>
  <si>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</si>
  <si>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</si>
  <si>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</si>
  <si>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</si>
  <si>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</si>
  <si>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</si>
  <si>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</si>
  <si>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</si>
  <si>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</si>
  <si>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</si>
  <si>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</si>
  <si>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</si>
  <si>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</si>
  <si>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</si>
  <si>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</si>
  <si>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</si>
  <si>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</si>
  <si>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</si>
  <si>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</si>
  <si>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</si>
  <si>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</si>
  <si>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</si>
  <si>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</si>
  <si>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</si>
  <si>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</si>
  <si>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</si>
  <si>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</si>
  <si>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</si>
  <si>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</si>
  <si>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</si>
  <si>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</si>
  <si>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</si>
  <si>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</si>
  <si>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</si>
  <si>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</si>
  <si>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</si>
  <si>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</si>
  <si>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</si>
  <si>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</si>
  <si>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</si>
  <si>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</si>
  <si>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</si>
  <si>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</si>
  <si>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</si>
  <si>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</si>
  <si>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</si>
  <si>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</si>
  <si>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</si>
  <si>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</si>
  <si>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</si>
  <si>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</si>
  <si>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</si>
  <si>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</si>
  <si>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</si>
  <si>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</si>
  <si>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</si>
  <si>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</si>
  <si>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</si>
  <si>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</si>
  <si>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</si>
  <si>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</si>
  <si>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</si>
  <si>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</si>
  <si>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</si>
  <si>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</si>
  <si>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</si>
  <si>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</si>
  <si>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</si>
  <si>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</si>
  <si>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</si>
  <si>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</si>
  <si>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</si>
  <si>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</si>
  <si>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</si>
  <si>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</si>
  <si>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</si>
  <si>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</si>
  <si>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</si>
  <si>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</si>
  <si>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</si>
  <si>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</si>
  <si>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</si>
  <si>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</si>
  <si>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</si>
  <si>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</si>
  <si>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</si>
  <si>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</si>
  <si>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</si>
  <si>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</si>
  <si>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</si>
  <si>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</si>
  <si>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</si>
  <si>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</si>
  <si>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</si>
  <si>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</si>
  <si>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</si>
  <si>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</si>
  <si>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</si>
  <si>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</si>
  <si>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</si>
  <si>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</si>
  <si>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</si>
  <si>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</si>
  <si>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</si>
  <si>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</si>
  <si>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</si>
  <si>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</si>
  <si>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</si>
  <si>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</si>
  <si>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</si>
  <si>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</si>
  <si>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</si>
  <si>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</si>
  <si>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</si>
  <si>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</si>
  <si>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</si>
  <si>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</si>
  <si>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</si>
  <si>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</si>
  <si>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</si>
  <si>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</si>
  <si>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</si>
  <si>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</si>
  <si>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</si>
  <si>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</si>
  <si>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</si>
  <si>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</si>
  <si>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</si>
  <si>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</si>
  <si>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</si>
  <si>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</si>
  <si>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</si>
  <si>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</si>
  <si>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</si>
  <si>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</si>
  <si>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</si>
  <si>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</si>
  <si>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</si>
  <si>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</si>
  <si>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</si>
  <si>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</si>
  <si>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</si>
  <si>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</si>
  <si>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</si>
  <si>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</si>
  <si>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</si>
  <si>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</si>
  <si>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</si>
  <si>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</si>
  <si>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</si>
  <si>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</si>
  <si>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</si>
  <si>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</si>
  <si>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</si>
  <si>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</si>
  <si>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</si>
  <si>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</si>
  <si>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</si>
  <si>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</si>
  <si>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</si>
  <si>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</si>
  <si>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</si>
  <si>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</si>
  <si>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</si>
  <si>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</si>
  <si>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</si>
  <si>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</si>
  <si>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</si>
  <si>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</si>
  <si>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</si>
  <si>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</si>
  <si>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</si>
  <si>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</si>
  <si>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</si>
  <si>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</si>
  <si>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</si>
  <si>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</si>
  <si>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</si>
  <si>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</si>
  <si>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</si>
  <si>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</si>
  <si>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</si>
  <si>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</si>
  <si>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</si>
  <si>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</si>
  <si>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</si>
  <si>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</si>
  <si>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</si>
  <si>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</si>
  <si>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</si>
  <si>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</si>
  <si>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</si>
  <si>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</si>
  <si>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</si>
  <si>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</si>
  <si>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</si>
  <si>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</si>
  <si>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</si>
  <si>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</si>
  <si>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</si>
  <si>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</si>
  <si>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</si>
  <si>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</si>
  <si>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</si>
  <si>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</si>
  <si>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</si>
  <si>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</si>
  <si>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</si>
  <si>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</si>
  <si>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</si>
  <si>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</si>
  <si>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</si>
  <si>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</si>
  <si>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</si>
  <si>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</si>
  <si>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</si>
  <si>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</si>
  <si>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</si>
  <si>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</si>
  <si>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</si>
  <si>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</si>
  <si>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</si>
  <si>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</si>
  <si>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</si>
  <si>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</si>
  <si>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</si>
  <si>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</si>
  <si>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</si>
  <si>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</si>
  <si>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</si>
  <si>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</si>
  <si>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</si>
  <si>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</si>
  <si>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</si>
  <si>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</si>
  <si>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</si>
  <si>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</si>
  <si>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</si>
  <si>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</si>
  <si>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</si>
  <si>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</si>
  <si>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</si>
  <si>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</si>
  <si>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</si>
  <si>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</si>
  <si>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</si>
  <si>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</si>
  <si>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</si>
  <si>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</si>
  <si>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</si>
  <si>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</si>
  <si>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</si>
  <si>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</si>
  <si>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</si>
  <si>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</si>
  <si>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</si>
  <si>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</si>
  <si>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</si>
  <si>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</si>
  <si>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</si>
  <si>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</si>
  <si>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</si>
  <si>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</si>
  <si>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</si>
  <si>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</si>
  <si>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</si>
  <si>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</si>
  <si>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</si>
  <si>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</si>
  <si>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</si>
  <si>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</si>
  <si>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</si>
  <si>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</si>
  <si>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</si>
  <si>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</si>
  <si>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</si>
  <si>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</si>
  <si>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</si>
  <si>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</si>
  <si>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</si>
  <si>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</si>
  <si>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</si>
  <si>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</si>
  <si>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</si>
  <si>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</si>
  <si>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</si>
  <si>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</si>
  <si>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</si>
  <si>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</si>
  <si>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</si>
  <si>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</si>
  <si>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</si>
  <si>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</si>
  <si>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</si>
  <si>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</si>
  <si>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</si>
  <si>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</si>
  <si>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</si>
  <si>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</si>
  <si>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</si>
  <si>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</si>
  <si>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</si>
  <si>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</si>
  <si>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</si>
  <si>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</si>
  <si>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</si>
  <si>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</si>
  <si>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</si>
  <si>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</si>
  <si>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</si>
  <si>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</si>
  <si>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</si>
  <si>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</si>
  <si>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</si>
  <si>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</si>
  <si>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</si>
  <si>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</si>
  <si>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</si>
  <si>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</si>
  <si>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</si>
  <si>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</si>
  <si>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</si>
  <si>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</si>
  <si>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</si>
  <si>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</si>
  <si>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</si>
  <si>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</si>
  <si>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</si>
  <si>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</si>
  <si>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</si>
  <si>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</si>
  <si>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</si>
  <si>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</si>
  <si>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</si>
  <si>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</si>
  <si>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</si>
  <si>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</si>
  <si>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</si>
  <si>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</si>
  <si>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</si>
  <si>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</si>
  <si>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</si>
  <si>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</si>
  <si>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</si>
  <si>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</si>
  <si>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</si>
  <si>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</si>
  <si>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</si>
  <si>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</si>
  <si>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</si>
  <si>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</si>
  <si>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</si>
  <si>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</si>
  <si>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</si>
  <si>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</si>
  <si>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</si>
  <si>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</si>
  <si>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</si>
  <si>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</si>
  <si>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</si>
  <si>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</si>
  <si>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</si>
  <si>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</si>
  <si>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</si>
  <si>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</si>
  <si>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</si>
  <si>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</si>
  <si>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</si>
  <si>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</si>
  <si>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</si>
  <si>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</si>
  <si>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</si>
  <si>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</si>
  <si>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</si>
  <si>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</si>
  <si>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</si>
  <si>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</si>
  <si>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</si>
  <si>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</si>
  <si>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</si>
  <si>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</si>
  <si>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</si>
  <si>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</si>
  <si>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</si>
  <si>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</si>
  <si>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</si>
  <si>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</si>
  <si>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</si>
  <si>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</si>
  <si>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</si>
  <si>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</si>
  <si>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</si>
  <si>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</si>
  <si>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</si>
  <si>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</si>
  <si>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</si>
  <si>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</si>
  <si>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</si>
  <si>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</si>
  <si>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</si>
  <si>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</si>
  <si>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</si>
  <si>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</si>
  <si>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</si>
  <si>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</si>
  <si>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</si>
  <si>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</si>
  <si>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</si>
  <si>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</si>
  <si>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</si>
  <si>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</si>
  <si>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</si>
  <si>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</si>
  <si>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</si>
  <si>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</si>
  <si>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</si>
  <si>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</si>
  <si>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</si>
  <si>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</si>
  <si>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</si>
  <si>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</si>
  <si>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</si>
  <si>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</si>
  <si>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</si>
  <si>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</si>
  <si>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</si>
  <si>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</si>
  <si>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</si>
  <si>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</si>
  <si>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</si>
  <si>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</si>
  <si>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</si>
  <si>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</si>
  <si>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</si>
  <si>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</si>
  <si>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</si>
  <si>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</si>
  <si>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</si>
  <si>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</si>
  <si>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</si>
  <si>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</si>
  <si>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</si>
  <si>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</si>
  <si>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</si>
  <si>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</si>
  <si>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</si>
  <si>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</si>
  <si>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</si>
  <si>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</si>
  <si>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</si>
  <si>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</si>
  <si>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</si>
  <si>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</si>
  <si>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</si>
  <si>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</si>
  <si>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</si>
  <si>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</si>
  <si>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</si>
  <si>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</si>
  <si>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</si>
  <si>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</si>
  <si>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</si>
  <si>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</si>
  <si>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</si>
  <si>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</si>
  <si>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</si>
  <si>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</si>
  <si>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</si>
  <si>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</si>
  <si>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</si>
  <si>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</si>
  <si>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</si>
  <si>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</si>
  <si>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</si>
  <si>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</si>
  <si>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</si>
  <si>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</si>
  <si>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</si>
  <si>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</si>
  <si>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</si>
  <si>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</si>
  <si>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</si>
  <si>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</si>
  <si>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</si>
  <si>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</si>
  <si>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</si>
  <si>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</si>
  <si>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</si>
  <si>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</si>
  <si>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</si>
  <si>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</si>
  <si>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</si>
  <si>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</si>
  <si>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</si>
  <si>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</si>
  <si>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</si>
  <si>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</si>
  <si>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</si>
  <si>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</si>
  <si>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</si>
  <si>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</si>
  <si>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</si>
  <si>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</si>
  <si>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</si>
  <si>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</si>
  <si>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</si>
  <si>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</si>
  <si>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</si>
  <si>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</si>
  <si>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</si>
  <si>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</si>
  <si>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</si>
  <si>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</si>
  <si>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</si>
  <si>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</si>
  <si>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</si>
  <si>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</si>
  <si>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</si>
  <si>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</si>
  <si>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</si>
  <si>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</si>
  <si>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</si>
  <si>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</si>
  <si>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</si>
  <si>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</si>
  <si>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</si>
  <si>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</si>
  <si>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</si>
  <si>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</si>
  <si>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</si>
  <si>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</si>
  <si>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</si>
  <si>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</si>
  <si>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</si>
  <si>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</si>
  <si>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</si>
  <si>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</si>
  <si>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</si>
  <si>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</si>
  <si>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</si>
  <si>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</si>
  <si>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</si>
  <si>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</si>
  <si>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</si>
  <si>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</si>
  <si>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</si>
  <si>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</si>
  <si>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</si>
  <si>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</si>
  <si>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</si>
  <si>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</si>
  <si>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</si>
  <si>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</si>
  <si>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</si>
  <si>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</si>
  <si>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</si>
  <si>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</si>
  <si>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</si>
  <si>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</si>
  <si>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</si>
  <si>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</si>
  <si>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</si>
  <si>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</si>
  <si>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</si>
  <si>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</si>
  <si>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</si>
  <si>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</si>
  <si>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</si>
  <si>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</si>
  <si>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</si>
  <si>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</si>
  <si>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</si>
  <si>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</si>
  <si>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</si>
  <si>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</si>
  <si>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</si>
  <si>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</si>
  <si>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</si>
  <si>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</si>
  <si>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</si>
  <si>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</si>
  <si>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</si>
  <si>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</si>
  <si>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</si>
  <si>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</si>
  <si>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</si>
  <si>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</si>
  <si>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</si>
  <si>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</si>
  <si>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</si>
  <si>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</si>
  <si>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</si>
  <si>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</si>
  <si>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</si>
  <si>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</si>
  <si>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</si>
  <si>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</si>
  <si>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</si>
  <si>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</si>
  <si>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</si>
  <si>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</si>
  <si>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</si>
  <si>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</si>
  <si>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</si>
  <si>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</si>
  <si>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</si>
  <si>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</si>
  <si>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</si>
  <si>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</si>
  <si>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</si>
  <si>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</si>
  <si>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</si>
  <si>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</si>
  <si>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</si>
  <si>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</si>
  <si>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</si>
  <si>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</si>
  <si>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</si>
  <si>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</si>
  <si>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</si>
  <si>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</si>
  <si>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</si>
  <si>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</si>
  <si>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</si>
  <si>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</si>
  <si>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</si>
  <si>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</si>
  <si>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</si>
  <si>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</si>
  <si>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</si>
  <si>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</si>
  <si>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</si>
  <si>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</si>
  <si>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</si>
  <si>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</si>
  <si>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</si>
  <si>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</si>
  <si>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</si>
  <si>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</si>
  <si>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</si>
  <si>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</si>
  <si>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</si>
  <si>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</si>
  <si>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</si>
  <si>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</si>
  <si>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</si>
  <si>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</si>
  <si>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</si>
  <si>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</si>
  <si>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</si>
  <si>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</si>
  <si>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</si>
  <si>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</si>
  <si>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</si>
  <si>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</si>
  <si>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</si>
  <si>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</si>
  <si>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</si>
  <si>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</si>
  <si>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</si>
  <si>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</si>
  <si>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</si>
  <si>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</si>
  <si>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</si>
  <si>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</si>
  <si>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</si>
  <si>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</si>
  <si>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</si>
  <si>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</si>
  <si>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</si>
  <si>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</si>
  <si>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</si>
  <si>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</si>
  <si>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</si>
  <si>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</si>
  <si>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</si>
  <si>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</si>
  <si>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</si>
  <si>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</si>
  <si>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</si>
  <si>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</si>
  <si>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</si>
  <si>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</si>
  <si>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</si>
  <si>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</si>
  <si>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</si>
  <si>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</si>
  <si>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</si>
  <si>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</si>
  <si>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</si>
  <si>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</si>
  <si>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</si>
  <si>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</si>
  <si>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</si>
  <si>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</si>
  <si>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</si>
  <si>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</si>
  <si>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</si>
  <si>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</si>
  <si>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</si>
  <si>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</si>
  <si>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</si>
  <si>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</si>
  <si>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</si>
  <si>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</si>
  <si>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</si>
  <si>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</si>
  <si>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</si>
  <si>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</si>
  <si>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</si>
  <si>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</si>
  <si>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</si>
  <si>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</si>
  <si>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</si>
  <si>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</si>
  <si>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</si>
  <si>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</si>
  <si>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</si>
  <si>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</si>
  <si>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</si>
  <si>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</si>
  <si>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</si>
  <si>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</si>
  <si>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</si>
  <si>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</si>
  <si>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</si>
  <si>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</si>
  <si>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</si>
  <si>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</si>
  <si>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</si>
  <si>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</si>
  <si>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</si>
  <si>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</si>
  <si>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</si>
  <si>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</si>
  <si>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</si>
  <si>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</si>
  <si>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</si>
  <si>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</si>
  <si>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</si>
  <si>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</si>
  <si>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</si>
  <si>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</si>
  <si>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</si>
  <si>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</si>
  <si>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</si>
  <si>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</si>
  <si>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</si>
  <si>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</si>
  <si>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</si>
  <si>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</si>
  <si>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</si>
  <si>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</si>
  <si>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</si>
  <si>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</si>
  <si>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</si>
  <si>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</si>
  <si>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</si>
  <si>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</si>
  <si>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</si>
  <si>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</si>
  <si>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</si>
  <si>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</si>
  <si>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</si>
  <si>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</si>
  <si>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</si>
  <si>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</si>
  <si>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</si>
  <si>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</si>
  <si>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</si>
  <si>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</si>
  <si>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</si>
  <si>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</si>
  <si>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</si>
  <si>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</si>
  <si>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</si>
  <si>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</si>
  <si>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</si>
  <si>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</si>
  <si>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</si>
  <si>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</si>
  <si>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</si>
  <si>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</si>
  <si>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</si>
  <si>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</si>
  <si>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</si>
  <si>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</si>
  <si>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</si>
  <si>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</si>
  <si>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</si>
  <si>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</si>
  <si>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</si>
  <si>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</si>
  <si>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</si>
  <si>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</si>
  <si>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</si>
  <si>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</si>
  <si>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</si>
  <si>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</si>
  <si>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</si>
  <si>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</si>
  <si>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</si>
  <si>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</si>
  <si>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</si>
  <si>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</si>
  <si>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</si>
  <si>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</si>
  <si>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</si>
  <si>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</si>
  <si>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</si>
  <si>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</si>
  <si>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</si>
  <si>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</si>
  <si>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</si>
  <si>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</si>
  <si>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</si>
  <si>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</si>
  <si>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</si>
  <si>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</si>
  <si>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</si>
  <si>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</si>
  <si>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</si>
  <si>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</si>
  <si>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</si>
  <si>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</si>
  <si>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</si>
  <si>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</si>
  <si>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</si>
  <si>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</si>
  <si>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</si>
  <si>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</si>
  <si>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</si>
  <si>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</si>
  <si>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</si>
  <si>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</si>
  <si>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</si>
  <si>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</si>
  <si>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</si>
  <si>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</si>
  <si>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</si>
  <si>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</si>
  <si>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</si>
  <si>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</si>
  <si>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</si>
  <si>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</si>
  <si>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</si>
  <si>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</si>
  <si>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</si>
  <si>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</si>
  <si>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</si>
  <si>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</si>
  <si>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</si>
  <si>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</si>
  <si>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</si>
  <si>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</si>
  <si>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</si>
  <si>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</si>
  <si>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</si>
  <si>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</si>
  <si>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</si>
  <si>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</si>
  <si>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</si>
  <si>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</si>
  <si>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</si>
  <si>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</si>
  <si>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</si>
  <si>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</si>
  <si>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</si>
  <si>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</si>
  <si>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</si>
  <si>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</si>
  <si>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</si>
  <si>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</si>
  <si>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</si>
  <si>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</si>
  <si>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</si>
  <si>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</si>
  <si>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</si>
  <si>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</si>
  <si>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</si>
  <si>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</si>
  <si>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</si>
  <si>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</si>
  <si>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</si>
  <si>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</si>
  <si>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</si>
  <si>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</si>
  <si>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</si>
  <si>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</si>
  <si>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</si>
  <si>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</si>
  <si>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</si>
  <si>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</si>
  <si>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</si>
  <si>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</si>
  <si>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</si>
  <si>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</si>
  <si>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</si>
  <si>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</si>
  <si>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</si>
  <si>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</si>
  <si>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</si>
  <si>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</si>
  <si>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</si>
  <si>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</si>
  <si>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</si>
  <si>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</si>
  <si>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</si>
  <si>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</si>
  <si>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</si>
  <si>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</si>
  <si>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</si>
  <si>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</si>
  <si>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</si>
  <si>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</si>
  <si>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</si>
  <si>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</si>
  <si>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</si>
  <si>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</si>
  <si>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</si>
  <si>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</si>
  <si>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</si>
  <si>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</si>
  <si>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</si>
  <si>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</si>
  <si>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</si>
  <si>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</si>
  <si>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</si>
  <si>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</si>
  <si>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</si>
  <si>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</si>
  <si>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</si>
  <si>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</si>
  <si>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</si>
  <si>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</si>
  <si>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</si>
  <si>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</si>
  <si>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</si>
  <si>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</si>
  <si>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</si>
  <si>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</si>
  <si>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</si>
  <si>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</si>
  <si>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</si>
  <si>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</si>
  <si>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</si>
  <si>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</si>
  <si>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</si>
  <si>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</si>
  <si>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</si>
  <si>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</si>
  <si>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</si>
  <si>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</si>
  <si>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</si>
  <si>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</si>
  <si>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</si>
  <si>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</si>
  <si>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</si>
  <si>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</si>
  <si>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</si>
  <si>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</si>
  <si>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</si>
  <si>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</si>
  <si>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</si>
  <si>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</si>
  <si>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</si>
  <si>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</si>
  <si>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</si>
  <si>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</si>
  <si>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</si>
  <si>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</si>
  <si>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</si>
  <si>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</si>
  <si>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</si>
  <si>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</si>
  <si>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</si>
  <si>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</si>
  <si>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</si>
  <si>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</si>
  <si>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</si>
  <si>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</si>
  <si>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</si>
  <si>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</si>
  <si>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</si>
  <si>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</si>
  <si>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</si>
  <si>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</si>
  <si>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</si>
  <si>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</si>
  <si>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</si>
  <si>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</si>
  <si>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</si>
  <si>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</si>
  <si>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</si>
  <si>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</si>
  <si>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</si>
  <si>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</si>
  <si>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</si>
  <si>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</si>
  <si>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</si>
  <si>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</si>
  <si>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</si>
  <si>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</si>
  <si>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</si>
  <si>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</si>
  <si>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</si>
  <si>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</si>
  <si>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</si>
  <si>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</si>
  <si>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</si>
  <si>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</si>
  <si>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</si>
  <si>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</si>
  <si>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</si>
  <si>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</si>
  <si>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</si>
  <si>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</si>
  <si>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</si>
  <si>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</si>
  <si>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</si>
  <si>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</si>
  <si>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</si>
  <si>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</si>
  <si>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</si>
  <si>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</si>
  <si>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</si>
  <si>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</si>
  <si>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</si>
  <si>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</si>
  <si>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</si>
  <si>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</si>
  <si>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</si>
  <si>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</si>
  <si>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</si>
  <si>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</si>
  <si>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</si>
  <si>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</si>
  <si>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</si>
  <si>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</si>
  <si>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</si>
  <si>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</si>
  <si>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</si>
  <si>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</si>
  <si>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</si>
  <si>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</si>
  <si>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</si>
  <si>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</si>
  <si>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</si>
  <si>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</si>
  <si>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</si>
  <si>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</si>
  <si>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</si>
  <si>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</si>
  <si>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</si>
  <si>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</si>
  <si>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</si>
  <si>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</si>
  <si>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</si>
  <si>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</si>
  <si>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</si>
  <si>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</si>
  <si>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</si>
  <si>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</si>
  <si>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</si>
  <si>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</si>
  <si>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</si>
  <si>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</si>
  <si>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</si>
  <si>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</si>
  <si>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</si>
  <si>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</si>
  <si>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</si>
  <si>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</si>
  <si>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</si>
  <si>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</si>
  <si>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</si>
  <si>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</si>
  <si>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</si>
  <si>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</si>
  <si>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</si>
  <si>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</si>
  <si>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</si>
  <si>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</si>
  <si>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</si>
  <si>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</si>
  <si>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</si>
  <si>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</si>
  <si>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</si>
  <si>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</si>
  <si>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</si>
  <si>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</si>
  <si>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</si>
  <si>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</si>
  <si>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</si>
  <si>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</si>
  <si>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</si>
  <si>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</si>
  <si>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</si>
  <si>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</si>
  <si>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</si>
  <si>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</si>
  <si>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</si>
  <si>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</si>
  <si>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</si>
  <si>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</si>
  <si>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</si>
  <si>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</si>
  <si>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</si>
  <si>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</si>
  <si>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</si>
  <si>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</si>
  <si>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</si>
  <si>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</si>
  <si>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</si>
  <si>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</si>
  <si>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</si>
  <si>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</si>
  <si>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</si>
  <si>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</si>
  <si>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</si>
  <si>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</si>
  <si>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</si>
  <si>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</si>
  <si>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</si>
  <si>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</si>
  <si>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</si>
  <si>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</si>
  <si>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</si>
  <si>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</si>
  <si>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</si>
  <si>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</si>
  <si>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</si>
  <si>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</si>
  <si>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</si>
  <si>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</si>
  <si>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</si>
  <si>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</si>
  <si>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</si>
  <si>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</si>
  <si>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</si>
  <si>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</si>
  <si>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</si>
  <si>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</si>
  <si>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</si>
  <si>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</si>
  <si>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</si>
  <si>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</si>
  <si>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</si>
  <si>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</si>
  <si>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</si>
  <si>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</si>
  <si>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</si>
  <si>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</si>
  <si>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</si>
  <si>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</si>
  <si>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</si>
  <si>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</si>
  <si>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</si>
  <si>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</si>
  <si>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</si>
  <si>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</si>
  <si>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</si>
  <si>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</si>
  <si>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</si>
  <si>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</si>
  <si>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</si>
  <si>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</si>
  <si>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</si>
  <si>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</si>
  <si>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</si>
  <si>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</si>
  <si>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</si>
  <si>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</si>
  <si>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</si>
  <si>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</si>
  <si>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</si>
  <si>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</si>
  <si>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</si>
  <si>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</si>
  <si>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</si>
  <si>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</si>
  <si>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</si>
  <si>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</si>
  <si>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</si>
  <si>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</si>
  <si>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</si>
  <si>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</si>
  <si>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</si>
  <si>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</si>
  <si>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</si>
  <si>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</si>
  <si>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</si>
  <si>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</si>
  <si>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</si>
  <si>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</si>
  <si>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</si>
  <si>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</si>
  <si>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</si>
  <si>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</si>
  <si>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</si>
  <si>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</si>
  <si>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</si>
  <si>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</si>
  <si>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</si>
  <si>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</si>
  <si>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</si>
  <si>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</si>
  <si>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</si>
  <si>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</si>
  <si>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</si>
  <si>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</si>
  <si>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</si>
  <si>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</si>
  <si>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</si>
  <si>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</si>
  <si>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</si>
  <si>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</si>
  <si>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</si>
  <si>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</si>
  <si>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</si>
  <si>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</si>
  <si>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</si>
  <si>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</si>
  <si>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</si>
  <si>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</si>
  <si>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</si>
  <si>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</si>
  <si>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</si>
  <si>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</si>
  <si>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</si>
  <si>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</si>
  <si>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</si>
  <si>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</si>
  <si>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</si>
  <si>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</si>
  <si>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</si>
  <si>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</si>
  <si>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</si>
  <si>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</si>
  <si>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</si>
  <si>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</si>
  <si>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</si>
  <si>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</si>
  <si>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</si>
  <si>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</si>
  <si>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</si>
  <si>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</si>
  <si>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</si>
  <si>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</si>
  <si>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</si>
  <si>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</si>
  <si>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</si>
  <si>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</si>
  <si>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</si>
  <si>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</si>
  <si>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</si>
  <si>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</si>
  <si>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</si>
  <si>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</si>
  <si>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</si>
  <si>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</si>
  <si>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</si>
  <si>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</si>
  <si>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</si>
  <si>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</si>
  <si>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</si>
  <si>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</si>
  <si>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</si>
  <si>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</si>
  <si>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</si>
  <si>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</si>
  <si>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</si>
  <si>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</si>
  <si>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</si>
  <si>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</si>
  <si>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</si>
  <si>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</si>
  <si>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</si>
  <si>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</si>
  <si>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</si>
  <si>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</si>
  <si>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</si>
  <si>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</si>
  <si>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</si>
  <si>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</si>
  <si>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</si>
  <si>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</si>
  <si>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</si>
  <si>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</si>
  <si>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</si>
  <si>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</si>
  <si>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</si>
  <si>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</si>
  <si>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</si>
  <si>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</si>
  <si>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</si>
  <si>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</si>
  <si>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</si>
  <si>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</si>
  <si>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</si>
  <si>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</si>
  <si>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</si>
  <si>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</si>
  <si>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</si>
  <si>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</si>
  <si>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</si>
  <si>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</si>
  <si>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</si>
  <si>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</si>
  <si>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</si>
  <si>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</si>
  <si>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</si>
  <si>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</si>
  <si>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</si>
  <si>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</si>
  <si>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</si>
  <si>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</si>
  <si>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</si>
  <si>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</si>
  <si>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</si>
  <si>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</si>
  <si>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</si>
  <si>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</si>
  <si>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</si>
  <si>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</si>
  <si>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</si>
  <si>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</si>
  <si>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</si>
  <si>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</si>
  <si>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</si>
  <si>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</si>
  <si>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</si>
  <si>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</si>
  <si>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</si>
  <si>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</si>
  <si>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</si>
  <si>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</si>
  <si>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</si>
  <si>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</si>
  <si>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</si>
  <si>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</si>
  <si>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</si>
  <si>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</si>
  <si>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</si>
  <si>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</si>
  <si>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</si>
  <si>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</si>
  <si>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</si>
  <si>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</si>
  <si>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</si>
  <si>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</si>
  <si>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</si>
  <si>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</si>
  <si>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</si>
  <si>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</si>
  <si>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</si>
  <si>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</si>
  <si>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</si>
  <si>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</si>
  <si>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</si>
  <si>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</si>
  <si>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</si>
  <si>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</si>
  <si>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</si>
  <si>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</si>
  <si>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</si>
  <si>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</si>
  <si>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</si>
  <si>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</si>
  <si>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</si>
  <si>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</si>
  <si>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</si>
  <si>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</si>
  <si>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</si>
  <si>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</si>
  <si>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</si>
  <si>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</si>
  <si>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</si>
  <si>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</si>
  <si>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</si>
  <si>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</si>
  <si>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</si>
  <si>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</si>
  <si>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</si>
  <si>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</si>
  <si>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</si>
  <si>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</si>
  <si>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</si>
  <si>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</si>
  <si>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</si>
  <si>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</si>
  <si>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</si>
  <si>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</si>
  <si>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</si>
  <si>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</si>
  <si>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</si>
  <si>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</si>
  <si>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</si>
  <si>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</si>
  <si>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</si>
  <si>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</si>
  <si>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</si>
  <si>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</si>
  <si>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</si>
  <si>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</si>
  <si>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</si>
  <si>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</si>
  <si>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</si>
  <si>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</si>
  <si>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</si>
  <si>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</si>
  <si>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</si>
  <si>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</si>
  <si>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</si>
  <si>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</si>
  <si>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</si>
  <si>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</si>
  <si>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</si>
  <si>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</si>
  <si>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</si>
  <si>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</si>
  <si>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</si>
  <si>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</si>
  <si>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</si>
  <si>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</si>
  <si>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</si>
  <si>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</si>
  <si>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</si>
  <si>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</si>
  <si>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</si>
  <si>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</si>
  <si>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</si>
  <si>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</si>
  <si>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</si>
  <si>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</si>
  <si>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</si>
  <si>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</si>
  <si>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</si>
  <si>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</si>
  <si>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</si>
  <si>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</si>
  <si>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</si>
  <si>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</si>
  <si>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</si>
  <si>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</si>
  <si>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</si>
  <si>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</si>
  <si>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</si>
  <si>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</si>
  <si>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</si>
  <si>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</si>
  <si>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</si>
  <si>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</si>
  <si>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</si>
  <si>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</si>
  <si>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</si>
  <si>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</si>
  <si>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</si>
  <si>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</si>
  <si>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</si>
  <si>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</si>
  <si>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</si>
  <si>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</si>
  <si>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</si>
  <si>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</si>
  <si>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</si>
  <si>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</si>
  <si>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</si>
  <si>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</si>
  <si>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</si>
  <si>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</si>
  <si>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</si>
  <si>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</si>
  <si>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</si>
  <si>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</si>
  <si>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</si>
  <si>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</si>
  <si>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</si>
  <si>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</si>
  <si>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</si>
  <si>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</si>
  <si>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</si>
  <si>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</si>
  <si>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</si>
  <si>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</si>
  <si>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</si>
  <si>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</si>
  <si>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</si>
  <si>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</si>
  <si>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</si>
  <si>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</si>
  <si>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</si>
  <si>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</si>
  <si>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</si>
  <si>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</si>
  <si>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</si>
  <si>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</si>
  <si>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</si>
  <si>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</si>
  <si>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</si>
  <si>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</si>
  <si>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</si>
  <si>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</si>
  <si>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</si>
  <si>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</si>
  <si>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</si>
  <si>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</si>
  <si>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</si>
  <si>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</si>
  <si>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</si>
  <si>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</si>
  <si>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</si>
  <si>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</si>
  <si>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</si>
  <si>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</si>
  <si>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</si>
  <si>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</si>
  <si>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</si>
  <si>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</si>
  <si>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</si>
  <si>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</si>
  <si>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</si>
  <si>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</si>
  <si>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</si>
  <si>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</si>
  <si>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</si>
  <si>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</si>
  <si>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</si>
  <si>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</si>
  <si>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</si>
  <si>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</si>
  <si>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</si>
  <si>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</si>
  <si>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</si>
  <si>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</si>
  <si>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</si>
  <si>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</si>
  <si>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</si>
  <si>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</si>
  <si>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</si>
  <si>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</si>
  <si>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</si>
  <si>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</si>
  <si>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</si>
  <si>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</si>
  <si>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</si>
  <si>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</si>
  <si>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</si>
  <si>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</si>
  <si>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</si>
  <si>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</si>
  <si>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</si>
  <si>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</si>
  <si>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</si>
  <si>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</si>
  <si>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</si>
  <si>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</si>
  <si>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</si>
  <si>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</si>
  <si>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</si>
  <si>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</si>
  <si>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</si>
  <si>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</si>
  <si>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</si>
  <si>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</si>
  <si>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</si>
  <si>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</si>
  <si>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</si>
  <si>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</si>
  <si>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</si>
  <si>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</si>
  <si>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</si>
  <si>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</si>
  <si>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</si>
  <si>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</si>
  <si>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</si>
  <si>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</si>
  <si>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</si>
  <si>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</si>
  <si>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</si>
  <si>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</si>
  <si>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</si>
  <si>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</si>
  <si>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</si>
  <si>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</si>
  <si>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</si>
  <si>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</si>
  <si>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</si>
  <si>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</si>
  <si>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</si>
  <si>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</si>
  <si>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</si>
  <si>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</si>
  <si>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</si>
  <si>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</si>
  <si>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</si>
  <si>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</si>
  <si>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</si>
  <si>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</si>
  <si>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</si>
  <si>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</si>
  <si>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</si>
  <si>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</si>
  <si>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</si>
  <si>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</si>
  <si>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</si>
  <si>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</si>
  <si>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</si>
  <si>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</si>
  <si>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</si>
  <si>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</si>
  <si>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</si>
  <si>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</si>
  <si>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</si>
  <si>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</si>
  <si>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</si>
  <si>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</si>
  <si>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</si>
  <si>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</si>
  <si>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</si>
  <si>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</si>
  <si>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</si>
  <si>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</si>
  <si>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</si>
  <si>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</si>
  <si>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</si>
  <si>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</si>
  <si>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</si>
  <si>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</si>
  <si>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</si>
  <si>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</si>
  <si>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</si>
  <si>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</si>
  <si>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</si>
  <si>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</si>
  <si>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</si>
  <si>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</si>
  <si>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</si>
  <si>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</si>
  <si>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</si>
  <si>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</si>
  <si>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</si>
  <si>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</si>
  <si>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</si>
  <si>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</si>
  <si>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</si>
  <si>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</si>
  <si>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</si>
  <si>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</si>
  <si>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</si>
  <si>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</si>
  <si>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</si>
  <si>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</si>
  <si>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</si>
  <si>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</si>
  <si>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</si>
  <si>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</si>
  <si>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</si>
  <si>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</si>
  <si>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</si>
  <si>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</si>
  <si>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</si>
  <si>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</si>
  <si>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</si>
  <si>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</si>
  <si>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</si>
  <si>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</si>
  <si>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</si>
  <si>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</si>
  <si>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</si>
  <si>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</si>
  <si>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</si>
  <si>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</si>
  <si>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</si>
  <si>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</si>
  <si>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</si>
  <si>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</si>
  <si>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</si>
  <si>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</si>
  <si>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</si>
  <si>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</si>
  <si>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</si>
  <si>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</si>
  <si>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</si>
  <si>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</si>
  <si>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</si>
  <si>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</si>
  <si>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</si>
  <si>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</si>
  <si>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</si>
  <si>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</si>
  <si>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</si>
  <si>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</si>
  <si>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</si>
  <si>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</si>
  <si>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</si>
  <si>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</si>
  <si>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</si>
  <si>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</si>
  <si>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</si>
  <si>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</si>
  <si>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</si>
  <si>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</si>
  <si>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</si>
  <si>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</si>
  <si>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</si>
  <si>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</si>
  <si>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</si>
  <si>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</si>
  <si>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</si>
  <si>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</si>
  <si>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</si>
  <si>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</si>
  <si>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</si>
  <si>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</si>
  <si>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</si>
  <si>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</si>
  <si>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</si>
  <si>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</si>
  <si>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</si>
  <si>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</si>
  <si>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</si>
  <si>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</si>
  <si>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</si>
  <si>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</si>
  <si>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</si>
  <si>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</si>
  <si>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</si>
  <si>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</si>
  <si>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</si>
  <si>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</si>
  <si>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</si>
  <si>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</si>
  <si>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</si>
  <si>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</si>
  <si>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</si>
  <si>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</si>
  <si>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</si>
  <si>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</si>
  <si>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</si>
  <si>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</si>
  <si>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</si>
  <si>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</si>
  <si>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</si>
  <si>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</si>
  <si>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</si>
  <si>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</si>
  <si>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</si>
  <si>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</si>
  <si>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</si>
  <si>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</si>
  <si>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</si>
  <si>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</si>
  <si>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</si>
  <si>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</si>
  <si>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</si>
  <si>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</si>
  <si>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</si>
  <si>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</si>
  <si>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</si>
  <si>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</si>
  <si>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</si>
  <si>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</si>
  <si>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</si>
  <si>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</si>
  <si>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</si>
  <si>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</si>
  <si>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</si>
  <si>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</si>
  <si>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</si>
  <si>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</si>
  <si>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</si>
  <si>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</si>
  <si>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</si>
  <si>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</si>
  <si>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</si>
  <si>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</si>
  <si>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</si>
  <si>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</si>
  <si>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</si>
  <si>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</si>
  <si>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</si>
  <si>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</si>
  <si>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</si>
  <si>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</si>
  <si>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</si>
  <si>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</si>
  <si>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</si>
  <si>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</si>
  <si>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</si>
  <si>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</si>
  <si>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</si>
  <si>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</si>
  <si>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</si>
  <si>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</si>
  <si>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</si>
  <si>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</si>
  <si>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</si>
  <si>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</si>
  <si>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</si>
  <si>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</si>
  <si>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</si>
  <si>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</si>
  <si>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</si>
  <si>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</si>
  <si>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</si>
  <si>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</si>
  <si>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</si>
  <si>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</si>
  <si>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</si>
  <si>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</si>
  <si>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</si>
  <si>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</si>
  <si>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</si>
  <si>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</si>
  <si>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</si>
  <si>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</si>
  <si>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</si>
  <si>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</si>
  <si>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</si>
  <si>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</si>
  <si>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</si>
  <si>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</si>
  <si>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</si>
  <si>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</si>
  <si>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</si>
  <si>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</si>
  <si>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</si>
  <si>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</si>
  <si>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</si>
  <si>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</si>
  <si>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</si>
  <si>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</si>
  <si>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</si>
  <si>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</si>
  <si>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</si>
  <si>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</si>
  <si>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</si>
  <si>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</si>
  <si>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</si>
  <si>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</si>
  <si>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</si>
  <si>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</si>
  <si>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</si>
  <si>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</si>
  <si>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</si>
  <si>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</si>
  <si>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</si>
  <si>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</si>
  <si>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</si>
  <si>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</si>
  <si>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</si>
  <si>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</si>
  <si>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</si>
  <si>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</si>
  <si>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</si>
  <si>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</si>
  <si>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</si>
  <si>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</si>
  <si>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</si>
  <si>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</si>
  <si>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</si>
  <si>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</si>
  <si>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</si>
  <si>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</si>
  <si>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</si>
  <si>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</si>
  <si>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</si>
  <si>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</si>
  <si>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</si>
  <si>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</si>
  <si>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</si>
  <si>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</si>
  <si>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</si>
  <si>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</si>
  <si>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</si>
  <si>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</si>
  <si>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</si>
  <si>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</si>
  <si>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</si>
  <si>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</si>
  <si>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</si>
  <si>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</si>
  <si>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</si>
  <si>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</si>
  <si>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</si>
  <si>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</si>
  <si>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</si>
  <si>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</si>
  <si>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</si>
  <si>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</si>
  <si>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</si>
  <si>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</si>
  <si>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</si>
  <si>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</si>
  <si>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</si>
  <si>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</si>
  <si>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</si>
  <si>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</si>
  <si>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</si>
  <si>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</si>
  <si>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</si>
  <si>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</si>
  <si>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</si>
  <si>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</si>
  <si>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</si>
  <si>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</si>
  <si>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</si>
  <si>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</si>
  <si>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</si>
  <si>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</si>
  <si>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</si>
  <si>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</si>
  <si>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</si>
  <si>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</si>
  <si>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</si>
  <si>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</si>
  <si>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</si>
  <si>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</si>
  <si>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</si>
  <si>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</si>
  <si>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</si>
  <si>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</si>
  <si>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</si>
  <si>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</si>
  <si>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</si>
  <si>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</si>
  <si>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</si>
  <si>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</si>
  <si>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</si>
  <si>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</si>
  <si>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</si>
  <si>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</si>
  <si>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</si>
  <si>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</si>
  <si>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</si>
  <si>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</si>
  <si>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</si>
  <si>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</si>
  <si>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</si>
  <si>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</si>
  <si>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</si>
  <si>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</si>
  <si>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</si>
  <si>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</si>
  <si>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</si>
  <si>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</si>
  <si>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</si>
  <si>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</si>
  <si>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</si>
  <si>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</si>
  <si>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</si>
  <si>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</si>
  <si>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</si>
  <si>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</si>
  <si>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</si>
  <si>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</si>
  <si>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</si>
  <si>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</si>
  <si>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</si>
  <si>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</si>
  <si>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</si>
  <si>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</si>
  <si>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</si>
  <si>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</si>
  <si>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</si>
  <si>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</si>
  <si>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</si>
  <si>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</si>
  <si>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</si>
  <si>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</si>
  <si>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</si>
  <si>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</si>
  <si>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</si>
  <si>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</si>
  <si>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</si>
  <si>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</si>
  <si>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</si>
  <si>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</si>
  <si>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</si>
  <si>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</si>
  <si>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</si>
  <si>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</si>
  <si>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</si>
  <si>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</si>
  <si>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</si>
  <si>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</si>
  <si>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</si>
  <si>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</si>
  <si>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</si>
  <si>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</si>
  <si>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</si>
  <si>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</si>
  <si>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</si>
  <si>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</si>
  <si>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</si>
  <si>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</si>
  <si>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</si>
  <si>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</si>
  <si>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</si>
  <si>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</si>
  <si>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</si>
  <si>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</si>
  <si>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</si>
  <si>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</si>
  <si>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</si>
  <si>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</si>
  <si>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</si>
  <si>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</si>
  <si>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</si>
  <si>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</si>
  <si>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</si>
  <si>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</si>
  <si>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</si>
  <si>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</si>
  <si>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</si>
  <si>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</si>
  <si>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</si>
  <si>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</si>
  <si>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</si>
  <si>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</si>
  <si>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</si>
  <si>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</si>
  <si>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</si>
  <si>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</si>
  <si>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</si>
  <si>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</si>
  <si>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</si>
  <si>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</si>
  <si>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</si>
  <si>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</si>
  <si>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</si>
  <si>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</si>
  <si>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</si>
  <si>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</si>
  <si>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</si>
  <si>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</si>
  <si>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</si>
  <si>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</si>
  <si>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</si>
  <si>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</si>
  <si>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</si>
  <si>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</si>
  <si>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</si>
  <si>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</si>
  <si>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</si>
  <si>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</si>
  <si>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</si>
  <si>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</si>
  <si>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</si>
  <si>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</si>
  <si>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</si>
  <si>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</si>
  <si>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</si>
  <si>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</si>
  <si>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</si>
  <si>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</si>
  <si>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</si>
  <si>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</si>
  <si>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</si>
  <si>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</si>
  <si>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</si>
  <si>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</si>
  <si>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</si>
  <si>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</si>
  <si>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</si>
  <si>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</si>
  <si>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</si>
  <si>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</si>
  <si>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</si>
  <si>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</si>
  <si>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</si>
  <si>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</si>
  <si>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</si>
  <si>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</si>
  <si>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</si>
  <si>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</si>
  <si>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</si>
  <si>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</si>
  <si>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</si>
  <si>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</si>
  <si>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</si>
  <si>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</si>
  <si>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</si>
  <si>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</si>
  <si>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</si>
  <si>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</si>
  <si>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</si>
  <si>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</si>
  <si>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</si>
  <si>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</si>
  <si>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</si>
  <si>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</si>
  <si>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</si>
  <si>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</si>
  <si>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</si>
  <si>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</si>
  <si>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</si>
  <si>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</si>
  <si>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</si>
  <si>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</si>
  <si>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</si>
  <si>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</si>
  <si>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</si>
  <si>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</si>
  <si>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</si>
  <si>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</si>
  <si>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</si>
  <si>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</si>
  <si>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</si>
  <si>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</si>
  <si>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</si>
  <si>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</si>
  <si>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</si>
  <si>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</si>
  <si>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</si>
  <si>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</si>
  <si>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</si>
  <si>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</si>
  <si>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</si>
  <si>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</si>
  <si>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</si>
  <si>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</si>
  <si>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</si>
  <si>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</si>
  <si>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</si>
  <si>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</si>
  <si>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</si>
  <si>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</si>
  <si>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</si>
  <si>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</si>
  <si>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</si>
  <si>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</si>
  <si>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</si>
  <si>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</si>
  <si>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</si>
  <si>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</si>
  <si>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</si>
  <si>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</si>
  <si>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</si>
  <si>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</si>
  <si>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</si>
  <si>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</si>
  <si>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</si>
  <si>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</si>
  <si>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</si>
  <si>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</si>
  <si>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</si>
  <si>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</si>
  <si>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</si>
  <si>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</si>
  <si>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</si>
  <si>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</si>
  <si>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</si>
  <si>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</si>
  <si>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</si>
  <si>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</si>
  <si>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</si>
  <si>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</si>
  <si>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</si>
  <si>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</si>
  <si>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</si>
  <si>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</si>
  <si>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</si>
  <si>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</si>
  <si>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</si>
  <si>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</si>
  <si>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</si>
  <si>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</si>
  <si>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</si>
  <si>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</si>
  <si>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</si>
  <si>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</si>
  <si>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</si>
  <si>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</si>
  <si>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</si>
  <si>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</si>
  <si>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</si>
  <si>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</si>
  <si>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</si>
  <si>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</si>
  <si>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</si>
  <si>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</si>
  <si>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</si>
  <si>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</si>
  <si>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</si>
  <si>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</si>
  <si>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</si>
  <si>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</si>
  <si>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</si>
  <si>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</si>
  <si>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</si>
  <si>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</si>
  <si>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</si>
  <si>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</si>
  <si>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</si>
  <si>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</si>
  <si>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</si>
  <si>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</si>
  <si>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</si>
  <si>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</si>
  <si>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</si>
  <si>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</si>
  <si>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</si>
  <si>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</si>
  <si>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</si>
  <si>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</si>
  <si>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</si>
  <si>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</si>
  <si>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</si>
  <si>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</si>
  <si>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</si>
  <si>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</si>
  <si>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</si>
  <si>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</si>
  <si>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</si>
  <si>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</si>
  <si>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</si>
  <si>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</si>
  <si>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</si>
  <si>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</si>
  <si>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</si>
  <si>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</si>
  <si>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</si>
  <si>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</si>
  <si>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</si>
  <si>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</si>
  <si>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</si>
  <si>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</si>
  <si>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</si>
  <si>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</si>
  <si>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</si>
  <si>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</si>
  <si>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</si>
  <si>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</si>
  <si>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</si>
  <si>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</si>
  <si>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</si>
  <si>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</si>
  <si>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</si>
  <si>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</si>
  <si>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</si>
  <si>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</si>
  <si>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</si>
  <si>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</si>
  <si>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</si>
  <si>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</si>
  <si>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</si>
  <si>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</si>
  <si>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</si>
  <si>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</si>
  <si>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</si>
  <si>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</si>
  <si>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</si>
  <si>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</si>
  <si>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</si>
  <si>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</si>
  <si>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</si>
  <si>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</si>
  <si>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</si>
  <si>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</si>
  <si>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</si>
  <si>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</si>
  <si>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</si>
  <si>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</si>
  <si>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</si>
  <si>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</si>
  <si>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</si>
  <si>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</si>
  <si>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</si>
  <si>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</si>
  <si>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</si>
  <si>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</si>
  <si>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</si>
  <si>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</si>
  <si>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</si>
  <si>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</si>
  <si>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</si>
  <si>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</si>
  <si>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</si>
  <si>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</si>
  <si>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</si>
  <si>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</si>
  <si>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</si>
  <si>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</si>
  <si>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</si>
  <si>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</si>
  <si>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</si>
  <si>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</si>
  <si>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</si>
  <si>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</si>
  <si>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</si>
  <si>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</si>
  <si>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</si>
  <si>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</si>
  <si>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</si>
  <si>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</si>
  <si>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</si>
  <si>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</si>
  <si>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</si>
  <si>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</si>
  <si>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</si>
  <si>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</si>
  <si>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</si>
  <si>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</si>
  <si>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</si>
  <si>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</si>
  <si>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</si>
  <si>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</si>
  <si>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</si>
  <si>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</si>
  <si>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</si>
  <si>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</si>
  <si>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</si>
  <si>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</si>
  <si>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</si>
  <si>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</si>
  <si>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</si>
  <si>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</si>
  <si>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</si>
  <si>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</si>
  <si>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</si>
  <si>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</si>
  <si>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</si>
  <si>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</si>
  <si>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</si>
  <si>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</si>
  <si>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</si>
  <si>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</si>
  <si>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</si>
  <si>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</si>
  <si>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</si>
  <si>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</si>
  <si>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</si>
  <si>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</si>
  <si>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</si>
  <si>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</si>
  <si>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</si>
  <si>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</si>
  <si>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</si>
  <si>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</si>
  <si>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</si>
  <si>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</si>
  <si>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</si>
  <si>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</si>
  <si>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</si>
  <si>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</si>
  <si>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</si>
  <si>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</si>
  <si>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</si>
  <si>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</si>
  <si>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</si>
  <si>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</si>
  <si>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</si>
  <si>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</si>
  <si>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</si>
  <si>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</si>
  <si>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</si>
  <si>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</si>
  <si>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</si>
  <si>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</si>
  <si>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</si>
  <si>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</si>
  <si>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</si>
  <si>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</si>
  <si>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</si>
  <si>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</si>
  <si>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</si>
  <si>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</si>
  <si>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</si>
  <si>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</si>
  <si>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</si>
  <si>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</si>
  <si>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</si>
  <si>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</si>
  <si>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</si>
  <si>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</si>
  <si>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</si>
  <si>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</si>
  <si>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</si>
  <si>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</si>
  <si>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</si>
  <si>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</si>
  <si>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</si>
  <si>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</si>
  <si>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</si>
  <si>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</si>
  <si>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</si>
  <si>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</si>
  <si>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</si>
  <si>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</si>
  <si>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</si>
  <si>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</si>
  <si>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</si>
  <si>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</si>
  <si>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</si>
  <si>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</si>
  <si>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</si>
  <si>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</si>
  <si>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</si>
  <si>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</si>
  <si>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</si>
  <si>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</si>
  <si>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</si>
  <si>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</si>
  <si>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</si>
  <si>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</si>
  <si>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</si>
  <si>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</si>
  <si>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</si>
  <si>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</si>
  <si>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</si>
  <si>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</si>
  <si>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</si>
  <si>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</si>
  <si>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</si>
  <si>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</si>
  <si>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</si>
  <si>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</si>
  <si>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</si>
  <si>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</si>
  <si>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</si>
  <si>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</si>
  <si>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</si>
  <si>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</si>
  <si>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</si>
  <si>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</si>
  <si>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</si>
  <si>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</si>
  <si>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</si>
  <si>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</si>
  <si>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</si>
  <si>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</si>
  <si>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</si>
  <si>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</si>
  <si>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</si>
  <si>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</si>
  <si>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</si>
  <si>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</si>
  <si>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</si>
  <si>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</si>
  <si>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</si>
  <si>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</si>
  <si>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</si>
  <si>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</si>
  <si>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</si>
  <si>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</si>
  <si>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</si>
  <si>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</si>
  <si>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</si>
  <si>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</si>
  <si>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</si>
  <si>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</si>
  <si>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</si>
  <si>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</si>
  <si>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</si>
  <si>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</si>
  <si>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</si>
  <si>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</si>
  <si>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</si>
  <si>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</si>
  <si>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</si>
  <si>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</si>
  <si>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</si>
  <si>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</si>
  <si>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</si>
  <si>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</si>
  <si>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</si>
  <si>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</si>
  <si>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</si>
  <si>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</si>
  <si>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</si>
  <si>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</si>
  <si>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</si>
  <si>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</si>
  <si>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</si>
  <si>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</si>
  <si>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</si>
  <si>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</si>
  <si>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</si>
  <si>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</si>
  <si>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</si>
  <si>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</si>
  <si>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</si>
  <si>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</si>
  <si>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</si>
  <si>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</si>
  <si>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</si>
  <si>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</si>
  <si>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</si>
  <si>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</si>
  <si>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</si>
  <si>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</si>
  <si>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</si>
  <si>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</si>
  <si>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</si>
  <si>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</si>
  <si>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</si>
  <si>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</si>
  <si>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</si>
  <si>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</si>
  <si>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</si>
  <si>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</si>
  <si>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</si>
  <si>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</si>
  <si>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</si>
  <si>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</si>
  <si>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</si>
  <si>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</si>
  <si>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</si>
  <si>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</si>
  <si>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</si>
  <si>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</si>
  <si>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</si>
  <si>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</si>
  <si>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</si>
  <si>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</si>
  <si>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</si>
  <si>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</si>
  <si>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</si>
  <si>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</si>
  <si>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</si>
  <si>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</si>
  <si>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</si>
  <si>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</si>
  <si>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</si>
  <si>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</si>
  <si>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</si>
  <si>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</si>
  <si>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</si>
  <si>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</si>
  <si>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</si>
  <si>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</si>
  <si>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</si>
  <si>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</si>
  <si>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</si>
  <si>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</si>
  <si>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</si>
  <si>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</si>
  <si>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</si>
  <si>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</si>
  <si>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</si>
  <si>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</si>
  <si>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</si>
  <si>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</si>
  <si>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</si>
  <si>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</si>
  <si>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</si>
  <si>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</si>
  <si>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</si>
  <si>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</si>
  <si>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</si>
  <si>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</si>
  <si>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</si>
  <si>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</si>
  <si>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</si>
  <si>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</si>
  <si>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</si>
  <si>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</si>
  <si>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</si>
  <si>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</si>
  <si>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</si>
  <si>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</si>
  <si>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</si>
  <si>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</si>
  <si>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</si>
  <si>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</si>
  <si>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</si>
  <si>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</si>
  <si>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</si>
  <si>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</si>
  <si>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</si>
  <si>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</si>
  <si>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</si>
  <si>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</si>
  <si>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</si>
  <si>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</si>
  <si>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</si>
  <si>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</si>
  <si>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</si>
  <si>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</si>
  <si>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</si>
  <si>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</si>
  <si>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</si>
  <si>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</si>
  <si>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</si>
  <si>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</si>
  <si>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</si>
  <si>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</si>
  <si>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</si>
  <si>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</si>
  <si>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</si>
  <si>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</si>
  <si>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</si>
  <si>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</si>
  <si>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</si>
  <si>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</si>
  <si>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</si>
  <si>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</si>
  <si>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</si>
  <si>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</si>
  <si>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</si>
  <si>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</si>
  <si>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</si>
  <si>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</si>
  <si>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</si>
  <si>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</si>
  <si>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</si>
  <si>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</si>
  <si>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</si>
  <si>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</si>
  <si>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</si>
  <si>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</si>
  <si>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</si>
  <si>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</si>
  <si>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</si>
  <si>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</si>
  <si>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</si>
  <si>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</si>
  <si>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</si>
  <si>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</si>
  <si>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</si>
  <si>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</si>
  <si>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</si>
  <si>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</si>
  <si>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</si>
  <si>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</si>
  <si>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</si>
  <si>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</si>
  <si>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</si>
  <si>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</si>
  <si>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</si>
  <si>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</si>
  <si>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</si>
  <si>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</si>
  <si>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</si>
  <si>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</si>
  <si>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</si>
  <si>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</si>
  <si>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</si>
  <si>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</si>
  <si>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</si>
  <si>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</si>
  <si>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</si>
  <si>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</si>
  <si>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</si>
  <si>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</si>
  <si>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</si>
  <si>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</si>
  <si>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</si>
  <si>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</si>
  <si>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</si>
  <si>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</si>
  <si>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</si>
  <si>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</si>
  <si>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</si>
  <si>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</si>
  <si>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</si>
  <si>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</si>
  <si>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</si>
  <si>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</si>
  <si>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</si>
  <si>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</si>
  <si>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</si>
  <si>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</si>
  <si>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</si>
  <si>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</si>
  <si>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</si>
  <si>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</si>
  <si>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</si>
  <si>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</si>
  <si>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</si>
  <si>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</si>
  <si>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</si>
  <si>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</si>
  <si>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</si>
  <si>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</si>
  <si>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</si>
  <si>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</si>
  <si>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</si>
  <si>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</si>
  <si>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</si>
  <si>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</si>
  <si>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</si>
  <si>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</si>
  <si>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</si>
  <si>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</si>
  <si>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</si>
  <si>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</si>
  <si>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</si>
  <si>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</si>
  <si>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</si>
  <si>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</si>
  <si>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</si>
  <si>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</si>
  <si>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</si>
  <si>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</si>
  <si>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</si>
  <si>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</si>
  <si>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</si>
  <si>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</si>
  <si>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</si>
  <si>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</si>
  <si>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</si>
  <si>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</si>
  <si>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</si>
  <si>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</si>
  <si>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</si>
  <si>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</si>
  <si>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</si>
  <si>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</si>
  <si>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</si>
  <si>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</si>
  <si>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</si>
  <si>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</si>
  <si>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</si>
  <si>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</si>
  <si>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</si>
  <si>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</si>
  <si>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</si>
  <si>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</si>
  <si>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</si>
  <si>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</si>
  <si>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</si>
  <si>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</si>
  <si>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</si>
  <si>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</si>
  <si>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</si>
  <si>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</si>
  <si>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</si>
  <si>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</si>
  <si>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</si>
  <si>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</si>
  <si>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</si>
  <si>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</si>
  <si>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</si>
  <si>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</si>
  <si>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</si>
  <si>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</si>
  <si>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</si>
  <si>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</si>
  <si>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</si>
  <si>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</si>
  <si>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</si>
  <si>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</si>
  <si>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</si>
  <si>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</si>
  <si>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</si>
  <si>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</si>
  <si>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</si>
  <si>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</si>
  <si>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</si>
  <si>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</si>
  <si>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</si>
  <si>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</si>
  <si>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</si>
  <si>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</si>
  <si>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</si>
  <si>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</si>
  <si>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</si>
  <si>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</si>
  <si>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</si>
  <si>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</si>
  <si>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</si>
  <si>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</si>
  <si>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</si>
  <si>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</si>
  <si>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</si>
  <si>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</si>
  <si>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</si>
  <si>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</si>
  <si>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</si>
  <si>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</si>
  <si>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</si>
  <si>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</si>
  <si>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</si>
  <si>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</si>
  <si>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</si>
  <si>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</si>
  <si>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</si>
  <si>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</si>
  <si>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</si>
  <si>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</si>
  <si>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</si>
  <si>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</si>
  <si>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</si>
  <si>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</si>
  <si>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</si>
  <si>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</si>
  <si>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</si>
  <si>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</si>
  <si>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</si>
  <si>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</si>
  <si>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</si>
  <si>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</si>
  <si>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</si>
  <si>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</si>
  <si>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</si>
  <si>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</si>
  <si>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</si>
  <si>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</si>
  <si>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</si>
  <si>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</si>
  <si>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</si>
  <si>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</si>
  <si>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</si>
  <si>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</si>
  <si>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</si>
  <si>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</si>
  <si>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</si>
  <si>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</si>
  <si>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</si>
  <si>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</si>
  <si>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</si>
  <si>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</si>
  <si>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</si>
  <si>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</si>
  <si>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</si>
  <si>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</si>
  <si>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</si>
  <si>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</si>
  <si>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</si>
  <si>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</si>
  <si>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</si>
  <si>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</si>
  <si>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</si>
  <si>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</si>
  <si>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</si>
  <si>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</si>
  <si>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</si>
  <si>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</si>
  <si>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</si>
  <si>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</si>
  <si>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</si>
  <si>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</si>
  <si>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</si>
  <si>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</si>
  <si>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</si>
  <si>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</si>
  <si>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</si>
  <si>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</si>
  <si>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</si>
  <si>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</si>
  <si>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</si>
  <si>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</si>
  <si>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</si>
  <si>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</si>
  <si>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</si>
  <si>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</si>
  <si>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</si>
  <si>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</si>
  <si>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</si>
  <si>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</si>
  <si>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</si>
  <si>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</si>
  <si>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</si>
  <si>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</si>
  <si>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</si>
  <si>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</si>
  <si>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</si>
  <si>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</si>
  <si>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</si>
  <si>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</si>
  <si>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</si>
  <si>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</si>
  <si>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</si>
  <si>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</si>
  <si>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</si>
  <si>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</si>
  <si>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</si>
  <si>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</si>
  <si>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</si>
  <si>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</si>
  <si>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</si>
  <si>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</si>
  <si>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</si>
  <si>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</si>
  <si>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</si>
  <si>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</si>
  <si>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</si>
  <si>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</si>
  <si>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</si>
  <si>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</si>
  <si>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</si>
  <si>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</si>
  <si>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</si>
  <si>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</si>
  <si>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</si>
  <si>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</si>
  <si>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</si>
  <si>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</si>
  <si>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</si>
  <si>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</si>
  <si>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</si>
  <si>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</si>
  <si>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</si>
  <si>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</si>
  <si>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</si>
  <si>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</si>
  <si>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</si>
  <si>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</si>
  <si>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</si>
  <si>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</si>
  <si>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</si>
  <si>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</si>
  <si>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</si>
  <si>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</si>
  <si>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</si>
  <si>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</si>
  <si>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</si>
  <si>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</si>
  <si>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</si>
  <si>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</si>
  <si>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</si>
  <si>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</si>
  <si>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</si>
  <si>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</si>
  <si>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</si>
  <si>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</si>
  <si>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</si>
  <si>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</si>
  <si>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</si>
  <si>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</si>
  <si>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</si>
  <si>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</si>
  <si>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</si>
  <si>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</si>
  <si>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</si>
  <si>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</si>
  <si>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</si>
  <si>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</si>
  <si>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</si>
  <si>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</si>
  <si>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</si>
  <si>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</si>
  <si>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</si>
  <si>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</si>
  <si>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</si>
  <si>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</si>
  <si>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</si>
  <si>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</si>
  <si>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</si>
  <si>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</si>
  <si>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</si>
  <si>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</si>
  <si>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</si>
  <si>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</si>
  <si>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</si>
  <si>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</si>
  <si>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</si>
  <si>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</si>
  <si>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</si>
  <si>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</si>
  <si>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</si>
  <si>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</si>
  <si>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</si>
  <si>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</si>
  <si>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</si>
  <si>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</si>
  <si>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</si>
  <si>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</si>
  <si>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</si>
  <si>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</si>
  <si>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</si>
  <si>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</si>
  <si>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</si>
  <si>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</si>
  <si>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</si>
  <si>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</si>
  <si>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</si>
  <si>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</si>
  <si>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</si>
  <si>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</si>
  <si>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</si>
  <si>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</si>
  <si>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</si>
  <si>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</si>
  <si>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</si>
  <si>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</si>
  <si>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</si>
  <si>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</si>
  <si>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</si>
  <si>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</si>
  <si>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</si>
  <si>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</si>
  <si>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</si>
  <si>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</si>
  <si>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</si>
  <si>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</si>
  <si>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</si>
  <si>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</si>
  <si>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</si>
  <si>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</si>
  <si>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</si>
  <si>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</si>
  <si>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</si>
  <si>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</si>
  <si>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</si>
  <si>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</si>
  <si>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</si>
  <si>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</si>
  <si>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</si>
  <si>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</si>
  <si>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</si>
  <si>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</si>
  <si>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</si>
  <si>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</si>
  <si>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</si>
  <si>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</si>
  <si>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</si>
  <si>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</si>
  <si>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</si>
  <si>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</si>
  <si>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</si>
  <si>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</si>
  <si>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</si>
  <si>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</si>
  <si>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</si>
  <si>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</si>
  <si>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</si>
  <si>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</si>
  <si>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</si>
  <si>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</si>
  <si>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</si>
  <si>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</si>
  <si>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</si>
  <si>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</si>
  <si>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</si>
  <si>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</si>
  <si>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</si>
  <si>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</si>
  <si>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</si>
  <si>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</si>
  <si>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</si>
  <si>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</si>
  <si>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</si>
  <si>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</si>
  <si>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</si>
  <si>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</si>
  <si>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</si>
  <si>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</si>
  <si>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</si>
  <si>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</si>
  <si>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</si>
  <si>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</si>
  <si>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</si>
  <si>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</si>
  <si>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</si>
  <si>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</si>
  <si>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</si>
  <si>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</si>
  <si>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</si>
  <si>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</si>
  <si>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</si>
  <si>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</si>
  <si>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</si>
  <si>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</si>
  <si>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</si>
  <si>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</si>
  <si>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</si>
  <si>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</si>
  <si>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</si>
  <si>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</si>
  <si>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</si>
  <si>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</si>
  <si>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</si>
  <si>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</si>
  <si>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</si>
  <si>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</si>
  <si>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</si>
  <si>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</si>
  <si>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</si>
  <si>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</si>
  <si>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</si>
  <si>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</si>
  <si>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</si>
  <si>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</si>
  <si>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</si>
  <si>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</si>
  <si>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</si>
  <si>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</si>
  <si>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</si>
  <si>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</si>
  <si>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</si>
  <si>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</si>
  <si>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</si>
  <si>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</si>
  <si>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</si>
  <si>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</si>
  <si>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</si>
  <si>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</si>
  <si>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</si>
  <si>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</si>
  <si>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</si>
  <si>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</si>
  <si>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</si>
  <si>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</si>
  <si>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</si>
  <si>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</si>
  <si>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</si>
  <si>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</si>
  <si>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</si>
  <si>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</si>
  <si>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</si>
  <si>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</si>
  <si>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</si>
  <si>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</si>
  <si>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</si>
  <si>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</si>
  <si>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</si>
  <si>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</si>
  <si>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</si>
  <si>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</si>
  <si>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</si>
  <si>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</si>
  <si>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</si>
  <si>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</si>
  <si>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</si>
  <si>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</si>
  <si>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</si>
  <si>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</si>
  <si>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</si>
  <si>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</si>
  <si>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</si>
  <si>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</si>
  <si>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</si>
  <si>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</si>
  <si>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</si>
  <si>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</si>
  <si>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</si>
  <si>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</si>
  <si>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</si>
  <si>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</si>
  <si>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</si>
  <si>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</si>
  <si>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</si>
  <si>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</si>
  <si>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</si>
  <si>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</si>
  <si>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</si>
  <si>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</si>
  <si>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</si>
  <si>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</si>
  <si>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</si>
  <si>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</si>
  <si>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</si>
  <si>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</si>
  <si>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</si>
  <si>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</si>
  <si>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</si>
  <si>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</si>
  <si>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</si>
  <si>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</si>
  <si>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</si>
  <si>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</si>
  <si>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</si>
  <si>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</si>
  <si>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</si>
  <si>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</si>
  <si>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</si>
  <si>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</si>
  <si>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</si>
  <si>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</si>
  <si>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</si>
  <si>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</si>
  <si>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</si>
  <si>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</si>
  <si>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</si>
  <si>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</si>
  <si>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</si>
  <si>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</si>
  <si>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</si>
  <si>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</si>
  <si>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</si>
  <si>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</si>
  <si>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</si>
  <si>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</si>
  <si>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</si>
  <si>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</si>
  <si>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</si>
  <si>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</si>
  <si>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</si>
  <si>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</si>
  <si>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</si>
  <si>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</si>
  <si>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</si>
  <si>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</si>
  <si>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</si>
  <si>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</si>
  <si>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</si>
  <si>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</si>
  <si>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</si>
  <si>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</si>
  <si>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</si>
  <si>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</si>
  <si>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</si>
  <si>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</si>
  <si>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</si>
  <si>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</si>
  <si>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</si>
  <si>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</si>
  <si>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</si>
  <si>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</si>
  <si>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</si>
  <si>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</si>
  <si>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</si>
  <si>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</si>
  <si>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</si>
  <si>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</si>
  <si>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</si>
  <si>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</si>
  <si>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</si>
  <si>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</si>
  <si>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</si>
  <si>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</si>
  <si>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</si>
  <si>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</si>
  <si>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</si>
  <si>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</si>
  <si>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</si>
  <si>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</si>
  <si>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</si>
  <si>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</si>
  <si>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</si>
  <si>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</si>
  <si>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</si>
  <si>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</si>
  <si>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</si>
  <si>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</si>
  <si>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</si>
  <si>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</si>
  <si>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</si>
  <si>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</si>
  <si>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</si>
  <si>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</si>
  <si>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</si>
  <si>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</si>
  <si>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</si>
  <si>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</si>
  <si>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</si>
  <si>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</si>
  <si>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</si>
  <si>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</si>
  <si>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</si>
  <si>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</si>
  <si>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</si>
  <si>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</si>
  <si>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</si>
  <si>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</si>
  <si>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</si>
  <si>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</si>
  <si>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</si>
  <si>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</si>
  <si>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</si>
  <si>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</si>
  <si>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</si>
  <si>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</si>
  <si>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</si>
  <si>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</si>
  <si>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</si>
  <si>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</si>
  <si>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</si>
  <si>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</si>
  <si>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</si>
  <si>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</si>
  <si>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</si>
  <si>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</si>
  <si>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</si>
  <si>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</si>
  <si>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</si>
  <si>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</si>
  <si>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</si>
  <si>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</si>
  <si>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</si>
  <si>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</si>
  <si>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</si>
  <si>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</si>
  <si>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</si>
  <si>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</si>
  <si>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</si>
  <si>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</si>
  <si>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</si>
  <si>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</si>
  <si>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</si>
  <si>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</si>
  <si>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</si>
  <si>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</si>
  <si>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</si>
  <si>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</si>
  <si>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</si>
  <si>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</si>
  <si>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</si>
  <si>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</si>
  <si>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</si>
  <si>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</si>
  <si>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</si>
  <si>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</si>
  <si>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</si>
  <si>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</si>
  <si>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</si>
  <si>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</si>
  <si>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</si>
  <si>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</si>
  <si>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</si>
  <si>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</si>
  <si>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</si>
  <si>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</si>
  <si>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</si>
  <si>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</si>
  <si>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</si>
  <si>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</si>
  <si>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</si>
  <si>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</si>
  <si>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</si>
  <si>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</si>
  <si>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</si>
  <si>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</si>
  <si>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</si>
  <si>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</si>
  <si>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</si>
  <si>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</si>
  <si>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</si>
  <si>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</si>
  <si>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</si>
  <si>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</si>
  <si>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</si>
  <si>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</si>
  <si>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</si>
  <si>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</si>
  <si>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</si>
  <si>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</si>
  <si>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</si>
  <si>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</si>
  <si>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</si>
  <si>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</si>
  <si>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</si>
  <si>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</si>
  <si>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</si>
  <si>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</si>
  <si>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</si>
  <si>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</si>
  <si>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</si>
  <si>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</si>
  <si>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</si>
  <si>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</si>
  <si>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</si>
  <si>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</si>
  <si>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</si>
  <si>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</si>
  <si>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</si>
  <si>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</si>
  <si>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</si>
  <si>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</si>
  <si>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</si>
  <si>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</si>
  <si>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</si>
  <si>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</si>
  <si>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</si>
  <si>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</si>
  <si>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</si>
  <si>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</si>
  <si>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</si>
  <si>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</si>
  <si>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</si>
  <si>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</si>
  <si>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</si>
  <si>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</si>
  <si>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</si>
  <si>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</si>
  <si>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</si>
  <si>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</si>
  <si>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</si>
  <si>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</si>
  <si>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</si>
  <si>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</si>
  <si>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</si>
  <si>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</si>
  <si>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</si>
  <si>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</si>
  <si>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</si>
  <si>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</si>
  <si>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</si>
  <si>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</si>
  <si>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</si>
  <si>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</si>
  <si>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</si>
  <si>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</si>
  <si>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</si>
  <si>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</si>
  <si>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</si>
  <si>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</si>
  <si>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</si>
  <si>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</si>
  <si>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</si>
  <si>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</si>
  <si>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</si>
  <si>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</si>
  <si>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</si>
  <si>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</si>
  <si>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</si>
  <si>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</si>
  <si>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</si>
  <si>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</si>
  <si>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</si>
  <si>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</si>
  <si>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</si>
  <si>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</si>
  <si>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</si>
  <si>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</si>
  <si>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</si>
  <si>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</si>
  <si>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</si>
  <si>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</si>
  <si>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</si>
  <si>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</si>
  <si>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</si>
  <si>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</si>
  <si>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</si>
  <si>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</si>
  <si>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</si>
  <si>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</si>
  <si>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</si>
  <si>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</si>
  <si>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</si>
  <si>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</si>
  <si>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</si>
  <si>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</si>
  <si>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</si>
  <si>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</si>
  <si>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</si>
  <si>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</si>
  <si>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</si>
  <si>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</si>
  <si>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</si>
  <si>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</si>
  <si>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</si>
  <si>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</si>
  <si>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</si>
  <si>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</si>
  <si>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</si>
  <si>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</si>
  <si>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</si>
  <si>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</si>
  <si>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</si>
  <si>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</si>
  <si>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</si>
  <si>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</si>
  <si>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</si>
  <si>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</si>
  <si>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</si>
  <si>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</si>
  <si>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</si>
  <si>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</si>
  <si>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</si>
  <si>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</si>
  <si>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</si>
  <si>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</si>
  <si>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</si>
  <si>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</si>
  <si>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</si>
  <si>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</si>
  <si>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</si>
  <si>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</si>
  <si>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</si>
  <si>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</si>
  <si>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</si>
  <si>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</si>
  <si>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</si>
  <si>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</si>
  <si>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</si>
  <si>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</si>
  <si>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</si>
  <si>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</si>
  <si>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</si>
  <si>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</si>
  <si>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</si>
  <si>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</si>
  <si>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</si>
  <si>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</si>
  <si>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</si>
  <si>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</si>
  <si>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</si>
  <si>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</si>
  <si>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</si>
  <si>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</si>
  <si>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</si>
  <si>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</si>
  <si>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</si>
  <si>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</si>
  <si>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</si>
  <si>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</si>
  <si>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</si>
  <si>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</si>
  <si>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</si>
  <si>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</si>
  <si>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</si>
  <si>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</si>
  <si>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</si>
  <si>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</si>
  <si>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</si>
  <si>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</si>
  <si>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</si>
  <si>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</si>
  <si>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</si>
  <si>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</si>
  <si>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</si>
  <si>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</si>
  <si>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</si>
  <si>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</si>
  <si>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</si>
  <si>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</si>
  <si>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</si>
  <si>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</si>
  <si>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</si>
  <si>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</si>
  <si>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</si>
  <si>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</si>
  <si>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</si>
  <si>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</si>
  <si>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</si>
  <si>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</si>
  <si>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</si>
  <si>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</si>
  <si>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</si>
  <si>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</si>
  <si>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</si>
  <si>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</si>
  <si>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</si>
  <si>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</si>
  <si>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</si>
  <si>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</si>
  <si>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</si>
  <si>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</si>
  <si>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</si>
  <si>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</si>
  <si>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</si>
  <si>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</si>
  <si>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</si>
  <si>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</si>
  <si>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</si>
  <si>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</si>
  <si>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</si>
  <si>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</si>
  <si>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</si>
  <si>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</si>
  <si>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</si>
  <si>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</si>
  <si>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</si>
  <si>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</si>
  <si>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</si>
  <si>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</si>
  <si>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</si>
  <si>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</si>
  <si>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</si>
  <si>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</si>
  <si>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</si>
  <si>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</si>
  <si>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</si>
  <si>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</si>
  <si>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</si>
  <si>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</si>
  <si>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</si>
  <si>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</si>
  <si>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</si>
  <si>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</si>
  <si>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</si>
  <si>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</si>
  <si>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</si>
  <si>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</si>
  <si>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</si>
  <si>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</si>
  <si>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</si>
  <si>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</si>
  <si>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</si>
  <si>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</si>
  <si>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</si>
  <si>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</si>
  <si>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</si>
  <si>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</si>
  <si>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</si>
  <si>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</si>
  <si>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</si>
  <si>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</si>
  <si>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</si>
  <si>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</si>
  <si>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</si>
  <si>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</si>
  <si>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</si>
  <si>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</si>
  <si>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</si>
  <si>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</si>
  <si>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</si>
  <si>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</si>
  <si>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</si>
  <si>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</si>
  <si>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</si>
  <si>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</si>
  <si>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</si>
  <si>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</si>
  <si>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</si>
  <si>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</si>
  <si>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</si>
  <si>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</si>
  <si>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</si>
  <si>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</si>
  <si>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</si>
  <si>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</si>
  <si>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</si>
  <si>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</si>
  <si>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</si>
  <si>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</si>
  <si>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</si>
  <si>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</si>
  <si>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</si>
  <si>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</si>
  <si>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</si>
  <si>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</si>
  <si>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</si>
  <si>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</si>
  <si>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</si>
  <si>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</si>
  <si>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</si>
  <si>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</si>
  <si>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</si>
  <si>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</si>
  <si>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</si>
  <si>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</si>
  <si>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</si>
  <si>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</si>
  <si>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</si>
  <si>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</si>
  <si>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</si>
  <si>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</si>
  <si>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</si>
  <si>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</si>
  <si>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</si>
  <si>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</si>
  <si>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</si>
  <si>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</si>
  <si>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</si>
  <si>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</si>
  <si>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</si>
  <si>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</si>
  <si>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</si>
  <si>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</si>
  <si>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</si>
  <si>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</si>
  <si>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</si>
  <si>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</si>
  <si>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</si>
  <si>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</si>
  <si>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</si>
  <si>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</si>
  <si>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</si>
  <si>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</si>
  <si>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</si>
  <si>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</si>
  <si>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</si>
  <si>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</si>
  <si>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</si>
  <si>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</si>
  <si>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</si>
  <si>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</si>
  <si>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</si>
  <si>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</si>
  <si>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</si>
  <si>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</si>
  <si>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</si>
  <si>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</si>
  <si>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</si>
  <si>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</si>
  <si>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</si>
  <si>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</si>
  <si>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</si>
  <si>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</si>
  <si>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</si>
  <si>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</si>
  <si>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</si>
  <si>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</si>
  <si>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</si>
  <si>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</si>
  <si>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</si>
  <si>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</si>
  <si>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</si>
  <si>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</si>
  <si>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</si>
  <si>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</si>
  <si>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</si>
  <si>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</si>
  <si>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</si>
  <si>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</si>
  <si>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</si>
  <si>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</si>
  <si>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</si>
  <si>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</si>
  <si>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</si>
  <si>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</si>
  <si>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</si>
  <si>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</si>
  <si>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</si>
  <si>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</si>
  <si>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</si>
  <si>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</si>
  <si>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</si>
  <si>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</si>
  <si>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</si>
  <si>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</si>
  <si>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</si>
  <si>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</si>
  <si>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</si>
  <si>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</si>
  <si>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</si>
  <si>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</si>
  <si>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</si>
  <si>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</si>
  <si>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</si>
  <si>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</si>
  <si>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</si>
  <si>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</si>
  <si>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</si>
  <si>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</si>
  <si>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</si>
  <si>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</si>
  <si>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</si>
  <si>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</si>
  <si>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</si>
  <si>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</si>
  <si>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</si>
  <si>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</si>
  <si>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</si>
  <si>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</si>
  <si>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</si>
  <si>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</si>
  <si>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</si>
  <si>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</si>
  <si>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</si>
  <si>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</si>
  <si>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</si>
  <si>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</si>
  <si>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</si>
  <si>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</si>
  <si>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</si>
  <si>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</si>
  <si>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</si>
  <si>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</si>
  <si>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</si>
  <si>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</si>
  <si>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</si>
  <si>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</si>
  <si>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</si>
  <si>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</si>
  <si>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</si>
  <si>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</si>
  <si>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</si>
  <si>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</si>
  <si>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</si>
  <si>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</si>
  <si>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</si>
  <si>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</si>
  <si>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</si>
  <si>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</si>
  <si>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</si>
  <si>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</si>
  <si>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</si>
  <si>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</si>
  <si>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</si>
  <si>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</si>
  <si>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</si>
  <si>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</si>
  <si>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</si>
  <si>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</si>
  <si>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</si>
  <si>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</si>
  <si>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</si>
  <si>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</si>
  <si>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</si>
  <si>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</si>
  <si>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</si>
  <si>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</si>
  <si>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</si>
  <si>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</si>
  <si>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</si>
  <si>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</si>
  <si>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</si>
  <si>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</si>
  <si>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</si>
  <si>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</si>
  <si>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</si>
  <si>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</si>
  <si>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</si>
  <si>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</si>
  <si>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</si>
  <si>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</si>
  <si>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</si>
  <si>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</si>
  <si>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</si>
  <si>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</si>
  <si>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</si>
  <si>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</si>
  <si>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</si>
  <si>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</si>
  <si>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</si>
  <si>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</si>
  <si>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</si>
  <si>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</si>
  <si>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</si>
  <si>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</si>
  <si>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</si>
  <si>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</si>
  <si>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</si>
  <si>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</si>
  <si>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</si>
  <si>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</si>
  <si>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</si>
  <si>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</si>
  <si>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</si>
  <si>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</si>
  <si>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</si>
  <si>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</si>
  <si>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</si>
  <si>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</si>
  <si>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</si>
  <si>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</si>
  <si>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</si>
  <si>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</si>
  <si>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</si>
  <si>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</si>
  <si>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</si>
  <si>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</si>
  <si>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</si>
  <si>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</si>
  <si>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</si>
  <si>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</si>
  <si>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</si>
  <si>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</si>
  <si>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</si>
  <si>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</si>
  <si>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</si>
  <si>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</si>
  <si>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</si>
  <si>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</si>
  <si>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</si>
  <si>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</si>
  <si>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</si>
  <si>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</si>
  <si>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</si>
  <si>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</si>
  <si>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</si>
  <si>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</si>
  <si>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</si>
  <si>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</si>
  <si>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</si>
  <si>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</si>
  <si>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</si>
  <si>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</si>
  <si>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</si>
  <si>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</si>
  <si>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</si>
  <si>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</si>
  <si>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</si>
  <si>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</si>
  <si>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</si>
  <si>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</si>
  <si>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</si>
  <si>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</si>
  <si>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</si>
  <si>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</si>
  <si>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</si>
  <si>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</si>
  <si>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</si>
  <si>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</si>
  <si>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</si>
  <si>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</si>
  <si>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</si>
  <si>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</si>
  <si>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</si>
  <si>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</si>
  <si>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</si>
  <si>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</si>
  <si>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</si>
  <si>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</si>
  <si>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</si>
  <si>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</si>
  <si>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</si>
  <si>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</si>
  <si>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</si>
  <si>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</si>
  <si>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</si>
  <si>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</si>
  <si>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</si>
  <si>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</si>
  <si>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</si>
  <si>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</si>
  <si>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</si>
  <si>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</si>
  <si>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</si>
  <si>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</si>
  <si>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</si>
  <si>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</si>
  <si>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</si>
  <si>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</si>
  <si>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</si>
  <si>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</si>
  <si>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</si>
  <si>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</si>
  <si>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</si>
  <si>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</si>
  <si>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</si>
  <si>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</si>
  <si>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</si>
  <si>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</si>
  <si>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</si>
  <si>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</si>
  <si>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</si>
  <si>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</si>
  <si>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</si>
  <si>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</si>
  <si>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</si>
  <si>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</si>
  <si>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</si>
  <si>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</si>
  <si>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</si>
  <si>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</si>
  <si>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</si>
  <si>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</si>
  <si>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</si>
  <si>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</si>
  <si>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</si>
  <si>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</si>
  <si>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</si>
  <si>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</si>
  <si>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</si>
  <si>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</si>
  <si>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</si>
  <si>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</si>
  <si>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</si>
  <si>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</si>
  <si>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</si>
  <si>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</si>
  <si>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</si>
  <si>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</si>
  <si>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</si>
  <si>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</si>
  <si>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</si>
  <si>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</si>
  <si>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</si>
  <si>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</si>
  <si>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</si>
  <si>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</si>
  <si>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</si>
  <si>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</si>
  <si>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</si>
  <si>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</si>
  <si>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</si>
  <si>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</si>
  <si>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</si>
  <si>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</si>
  <si>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</si>
  <si>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</si>
  <si>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</si>
  <si>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</si>
  <si>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</si>
  <si>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</si>
  <si>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</si>
  <si>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</si>
  <si>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</si>
  <si>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</si>
  <si>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</si>
  <si>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</si>
  <si>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</si>
  <si>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</si>
  <si>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</si>
  <si>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</si>
  <si>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</si>
  <si>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</si>
  <si>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</si>
  <si>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</si>
  <si>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</si>
  <si>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</si>
  <si>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</si>
  <si>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</si>
  <si>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</si>
  <si>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</si>
  <si>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</si>
  <si>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</si>
  <si>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</si>
  <si>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</si>
  <si>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</si>
  <si>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</si>
  <si>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</si>
  <si>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</si>
  <si>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</si>
  <si>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</si>
  <si>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</si>
  <si>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</si>
  <si>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</si>
  <si>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</si>
  <si>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</si>
  <si>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</si>
  <si>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</si>
  <si>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</si>
  <si>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</si>
  <si>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</si>
  <si>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</si>
  <si>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</si>
  <si>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</si>
  <si>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</si>
  <si>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</si>
  <si>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</si>
  <si>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</si>
  <si>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</si>
  <si>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</si>
  <si>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</si>
  <si>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</si>
  <si>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</si>
  <si>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</si>
  <si>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</si>
  <si>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</si>
  <si>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</si>
  <si>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</si>
  <si>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</si>
  <si>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</si>
  <si>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</si>
  <si>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</si>
  <si>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</si>
  <si>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</si>
  <si>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</si>
  <si>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</si>
  <si>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</si>
  <si>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</si>
  <si>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</si>
  <si>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</si>
  <si>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</si>
  <si>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</si>
  <si>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</si>
  <si>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</si>
  <si>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</si>
  <si>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</si>
  <si>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</si>
  <si>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</si>
  <si>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</si>
  <si>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</si>
  <si>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</si>
  <si>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</si>
  <si>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</si>
  <si>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</si>
  <si>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</si>
  <si>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</si>
  <si>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</si>
  <si>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</si>
  <si>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</si>
  <si>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</si>
  <si>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</si>
  <si>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</si>
  <si>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</si>
  <si>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</si>
  <si>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</si>
  <si>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</si>
  <si>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</si>
  <si>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</si>
  <si>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</si>
  <si>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</si>
  <si>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</si>
  <si>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</si>
  <si>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</si>
  <si>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</si>
  <si>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</si>
  <si>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</si>
  <si>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</si>
  <si>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</si>
  <si>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</si>
  <si>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</si>
  <si>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</si>
  <si>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</si>
  <si>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</si>
  <si>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</si>
  <si>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</si>
  <si>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</si>
  <si>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</si>
  <si>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</si>
  <si>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</si>
  <si>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</si>
  <si>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</si>
  <si>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</si>
  <si>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</si>
  <si>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</si>
  <si>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</si>
  <si>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</si>
  <si>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</si>
  <si>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</si>
  <si>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</si>
  <si>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</si>
  <si>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</si>
  <si>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</si>
  <si>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</si>
  <si>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</si>
  <si>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</si>
  <si>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</si>
  <si>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</si>
  <si>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</si>
  <si>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</si>
  <si>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</si>
  <si>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</si>
  <si>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</si>
  <si>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</si>
  <si>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</si>
  <si>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</si>
  <si>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</si>
  <si>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</si>
  <si>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</si>
  <si>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</si>
  <si>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</si>
  <si>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</si>
  <si>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</si>
  <si>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</si>
  <si>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</si>
  <si>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</si>
  <si>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</si>
  <si>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</si>
  <si>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</si>
  <si>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</si>
  <si>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</si>
  <si>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</si>
  <si>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</si>
  <si>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</si>
  <si>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</si>
  <si>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</si>
  <si>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</si>
  <si>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</si>
  <si>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</si>
  <si>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</si>
  <si>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</si>
  <si>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</si>
  <si>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</si>
  <si>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</si>
  <si>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</si>
  <si>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</si>
  <si>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</si>
  <si>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</si>
  <si>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</si>
  <si>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</si>
  <si>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</si>
  <si>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</si>
  <si>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</si>
  <si>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</si>
  <si>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</si>
  <si>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</si>
  <si>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</si>
  <si>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</si>
  <si>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</si>
  <si>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</si>
  <si>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</si>
  <si>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</si>
  <si>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</si>
  <si>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</si>
  <si>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</si>
  <si>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</si>
  <si>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</si>
  <si>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</si>
  <si>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</si>
  <si>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</si>
  <si>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</si>
  <si>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</si>
  <si>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</si>
  <si>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</si>
  <si>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</si>
  <si>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</si>
  <si>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</si>
  <si>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</si>
  <si>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</si>
  <si>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</si>
  <si>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</si>
  <si>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</si>
  <si>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</si>
  <si>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</si>
  <si>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</si>
  <si>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</si>
  <si>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</si>
  <si>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</si>
  <si>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</si>
  <si>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</si>
  <si>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</si>
  <si>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</si>
  <si>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</si>
  <si>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</si>
  <si>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</si>
  <si>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</si>
  <si>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</si>
  <si>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</si>
  <si>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</si>
  <si>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</si>
  <si>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</si>
  <si>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</si>
  <si>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</si>
  <si>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</si>
  <si>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</si>
  <si>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</si>
  <si>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</si>
  <si>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</si>
  <si>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</si>
  <si>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</si>
  <si>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</si>
  <si>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</si>
  <si>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</si>
  <si>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</si>
  <si>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</si>
  <si>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</si>
  <si>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</si>
  <si>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</si>
  <si>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</si>
  <si>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</si>
  <si>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</si>
  <si>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</si>
  <si>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</si>
  <si>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</si>
  <si>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</si>
  <si>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</si>
  <si>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</si>
  <si>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</si>
  <si>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</si>
  <si>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</si>
  <si>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</si>
  <si>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</si>
  <si>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</si>
  <si>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</si>
  <si>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</si>
  <si>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</si>
  <si>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</si>
  <si>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</si>
  <si>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</si>
  <si>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</si>
  <si>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</si>
  <si>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</si>
  <si>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</si>
  <si>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</si>
  <si>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</si>
  <si>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</si>
  <si>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</si>
  <si>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</si>
  <si>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</si>
  <si>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</si>
  <si>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</si>
  <si>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</si>
  <si>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</si>
  <si>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</si>
  <si>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</si>
  <si>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</si>
  <si>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</si>
  <si>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</si>
  <si>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</si>
  <si>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</si>
  <si>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</si>
  <si>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</si>
  <si>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</si>
  <si>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</si>
  <si>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</si>
  <si>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</si>
  <si>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</si>
  <si>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</si>
  <si>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</si>
  <si>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</si>
  <si>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</si>
  <si>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</si>
  <si>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</si>
  <si>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</si>
  <si>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</si>
  <si>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</si>
  <si>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</si>
  <si>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</si>
  <si>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</si>
  <si>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</si>
  <si>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</si>
  <si>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</si>
  <si>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</si>
  <si>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</si>
  <si>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</si>
  <si>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</si>
  <si>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</si>
  <si>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</si>
  <si>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</si>
  <si>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</si>
  <si>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</si>
  <si>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</si>
  <si>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</si>
  <si>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</si>
  <si>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</si>
  <si>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</si>
  <si>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</si>
  <si>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</si>
  <si>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</si>
  <si>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</si>
  <si>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</si>
  <si>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</si>
  <si>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</si>
  <si>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</si>
  <si>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</si>
  <si>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</si>
  <si>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</si>
  <si>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</si>
  <si>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</si>
  <si>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</si>
  <si>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</si>
  <si>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</si>
  <si>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</si>
  <si>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</si>
  <si>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</si>
  <si>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</si>
  <si>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</si>
  <si>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</si>
  <si>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</si>
  <si>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</si>
  <si>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</si>
  <si>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</si>
  <si>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</si>
  <si>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</si>
  <si>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</si>
  <si>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</si>
  <si>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</si>
  <si>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</si>
  <si>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</si>
  <si>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</si>
  <si>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</si>
  <si>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</si>
  <si>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</si>
  <si>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</si>
  <si>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</si>
  <si>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</si>
  <si>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</si>
  <si>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</si>
  <si>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</si>
  <si>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</si>
  <si>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</si>
  <si>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</si>
  <si>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</si>
  <si>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</si>
  <si>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</si>
  <si>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</si>
  <si>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</si>
  <si>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</si>
  <si>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</si>
  <si>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</si>
  <si>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</si>
  <si>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</si>
  <si>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</si>
  <si>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</si>
  <si>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</si>
  <si>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</si>
  <si>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</si>
  <si>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</si>
  <si>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</si>
  <si>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</si>
  <si>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</si>
  <si>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</si>
  <si>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</si>
  <si>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</si>
  <si>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</si>
  <si>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</si>
  <si>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</si>
  <si>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</si>
  <si>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</si>
  <si>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</si>
  <si>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</si>
  <si>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</si>
  <si>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</si>
  <si>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</si>
  <si>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</si>
  <si>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</si>
  <si>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</si>
  <si>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</si>
  <si>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</si>
  <si>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</si>
  <si>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</si>
  <si>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</si>
  <si>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</si>
  <si>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</si>
  <si>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</si>
  <si>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</si>
  <si>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</si>
  <si>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</si>
  <si>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</si>
  <si>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</si>
  <si>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</si>
  <si>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</si>
  <si>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</si>
  <si>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</si>
  <si>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</si>
  <si>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</si>
  <si>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</si>
  <si>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</si>
  <si>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</si>
  <si>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</si>
  <si>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</si>
  <si>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</si>
  <si>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</si>
  <si>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</si>
  <si>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</si>
  <si>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</si>
  <si>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</si>
  <si>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</si>
  <si>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</si>
  <si>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</si>
  <si>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</si>
  <si>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</si>
  <si>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</si>
  <si>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</si>
  <si>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</si>
  <si>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</si>
  <si>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</si>
  <si>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</si>
  <si>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</si>
  <si>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</si>
  <si>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</si>
  <si>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</si>
  <si>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</si>
  <si>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</si>
  <si>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</si>
  <si>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</si>
  <si>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</si>
  <si>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</si>
  <si>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</si>
  <si>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</si>
  <si>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</si>
  <si>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</si>
  <si>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</si>
  <si>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</si>
  <si>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</si>
  <si>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</si>
  <si>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</si>
  <si>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</si>
  <si>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</si>
  <si>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</si>
  <si>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</si>
  <si>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</si>
  <si>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</si>
  <si>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</si>
  <si>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</si>
  <si>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</si>
  <si>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</si>
  <si>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</si>
  <si>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</si>
  <si>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</si>
  <si>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</si>
  <si>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</si>
  <si>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</si>
  <si>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</si>
  <si>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</si>
  <si>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</si>
  <si>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</si>
  <si>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</si>
  <si>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</si>
  <si>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</si>
  <si>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</si>
  <si>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</si>
  <si>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</si>
  <si>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</si>
  <si>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</si>
  <si>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</si>
  <si>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</si>
  <si>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</si>
  <si>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</si>
  <si>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</si>
  <si>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</si>
  <si>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</si>
  <si>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</si>
  <si>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</si>
  <si>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</si>
  <si>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</si>
  <si>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</si>
  <si>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</si>
  <si>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</si>
  <si>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</si>
  <si>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</si>
  <si>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</si>
  <si>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</si>
  <si>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</si>
  <si>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</si>
  <si>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</si>
  <si>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</si>
  <si>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</si>
  <si>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</si>
  <si>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</si>
  <si>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</si>
  <si>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</si>
  <si>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</si>
  <si>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</si>
  <si>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</si>
  <si>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</si>
  <si>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</si>
  <si>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</si>
  <si>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</si>
  <si>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</si>
  <si>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</si>
  <si>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</si>
  <si>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</si>
  <si>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</si>
  <si>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</si>
  <si>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</si>
  <si>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</si>
  <si>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</si>
  <si>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</si>
  <si>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</si>
  <si>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</si>
  <si>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</si>
  <si>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</si>
  <si>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</si>
  <si>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</si>
  <si>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</si>
  <si>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</si>
  <si>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</si>
  <si>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</si>
  <si>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</si>
  <si>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</si>
  <si>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</si>
  <si>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</si>
  <si>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</si>
  <si>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</si>
  <si>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</si>
  <si>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</si>
  <si>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</si>
  <si>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</si>
  <si>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</si>
  <si>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</si>
  <si>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</si>
  <si>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</si>
  <si>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</si>
  <si>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</si>
  <si>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</si>
  <si>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</si>
  <si>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</si>
  <si>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</si>
  <si>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</si>
  <si>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</si>
  <si>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</si>
  <si>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</si>
  <si>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</si>
  <si>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</si>
  <si>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</si>
  <si>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</si>
  <si>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</si>
  <si>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</si>
  <si>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</si>
  <si>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</si>
  <si>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</si>
  <si>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</si>
  <si>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</si>
  <si>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</si>
  <si>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</si>
  <si>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</si>
  <si>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</si>
  <si>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</si>
  <si>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</si>
  <si>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</si>
  <si>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</si>
  <si>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</si>
  <si>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</si>
  <si>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</si>
  <si>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</si>
  <si>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</si>
  <si>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</si>
  <si>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</si>
  <si>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</si>
  <si>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</si>
  <si>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</si>
  <si>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</si>
  <si>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</si>
  <si>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</si>
  <si>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</si>
  <si>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</si>
  <si>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</si>
  <si>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</si>
  <si>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</si>
  <si>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</si>
  <si>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</si>
  <si>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</si>
  <si>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</si>
  <si>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</si>
  <si>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</si>
  <si>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</si>
  <si>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</si>
  <si>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</si>
  <si>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</si>
  <si>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</si>
  <si>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</si>
  <si>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</si>
  <si>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</si>
  <si>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</si>
  <si>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</si>
  <si>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</si>
  <si>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</si>
  <si>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</si>
  <si>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</si>
  <si>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</si>
  <si>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</si>
  <si>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</si>
  <si>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</si>
  <si>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</si>
  <si>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</si>
  <si>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</si>
  <si>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</si>
  <si>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</si>
  <si>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</si>
  <si>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</si>
  <si>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</si>
  <si>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</si>
  <si>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</si>
  <si>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</si>
  <si>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</si>
  <si>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</si>
  <si>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</si>
  <si>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</si>
  <si>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</si>
  <si>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</si>
  <si>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</si>
  <si>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</si>
  <si>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</si>
  <si>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</si>
  <si>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</si>
  <si>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</si>
  <si>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</si>
  <si>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</si>
  <si>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</si>
  <si>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</si>
  <si>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</si>
  <si>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</si>
  <si>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</si>
  <si>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</si>
  <si>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</si>
  <si>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</si>
  <si>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</si>
  <si>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</si>
  <si>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</si>
  <si>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</si>
  <si>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</si>
  <si>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</si>
  <si>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</si>
  <si>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</si>
  <si>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</si>
  <si>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</si>
  <si>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</si>
  <si>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</si>
  <si>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</si>
  <si>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</si>
  <si>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</si>
  <si>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</si>
  <si>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</si>
  <si>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</si>
  <si>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</si>
  <si>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</si>
  <si>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</si>
  <si>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</si>
  <si>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</si>
  <si>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</si>
  <si>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</si>
  <si>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</si>
  <si>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</si>
  <si>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</si>
  <si>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</si>
  <si>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</si>
  <si>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</si>
  <si>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</si>
  <si>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</si>
  <si>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</si>
  <si>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</si>
  <si>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</si>
  <si>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</si>
  <si>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</si>
  <si>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</si>
  <si>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</si>
  <si>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</si>
  <si>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</si>
  <si>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</si>
  <si>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</si>
  <si>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</si>
  <si>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</si>
  <si>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</si>
  <si>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</si>
  <si>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</si>
  <si>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</si>
  <si>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</si>
  <si>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</si>
  <si>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</si>
  <si>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</si>
  <si>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</si>
  <si>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</si>
  <si>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</si>
  <si>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</si>
  <si>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</si>
  <si>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</si>
  <si>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</si>
  <si>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</si>
  <si>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</si>
  <si>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</si>
  <si>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</si>
  <si>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</si>
  <si>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</si>
  <si>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</si>
  <si>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</si>
  <si>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</si>
  <si>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</si>
  <si>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</si>
  <si>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</si>
  <si>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</si>
  <si>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</si>
  <si>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</si>
  <si>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</si>
  <si>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</si>
  <si>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</si>
  <si>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</si>
  <si>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</si>
  <si>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</si>
  <si>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</si>
  <si>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</si>
  <si>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</si>
  <si>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</si>
  <si>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</si>
  <si>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</si>
  <si>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</si>
  <si>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</si>
  <si>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</si>
  <si>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</si>
  <si>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</si>
  <si>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</si>
  <si>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</si>
  <si>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</si>
  <si>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</si>
  <si>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</si>
  <si>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</si>
  <si>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</si>
  <si>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</si>
  <si>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</si>
  <si>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</si>
  <si>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</si>
  <si>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</si>
  <si>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</si>
  <si>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</si>
  <si>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</si>
  <si>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</si>
  <si>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</si>
  <si>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</si>
  <si>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</si>
  <si>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</si>
  <si>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</si>
  <si>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</si>
  <si>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</si>
  <si>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</si>
  <si>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</si>
  <si>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</si>
  <si>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</si>
  <si>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</si>
  <si>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</si>
  <si>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</si>
  <si>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</si>
  <si>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</si>
  <si>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</si>
  <si>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</si>
  <si>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</si>
  <si>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</si>
  <si>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</si>
  <si>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</si>
  <si>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</si>
  <si>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</si>
  <si>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</si>
  <si>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</si>
  <si>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</si>
  <si>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</si>
  <si>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</si>
  <si>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</si>
  <si>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</si>
  <si>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</si>
  <si>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</si>
  <si>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</si>
  <si>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</si>
  <si>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</si>
  <si>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</si>
  <si>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</si>
  <si>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</si>
  <si>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</si>
  <si>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</si>
  <si>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</si>
  <si>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</si>
  <si>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</si>
  <si>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</si>
  <si>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</si>
  <si>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</si>
  <si>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</si>
  <si>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</si>
  <si>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</si>
  <si>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</si>
  <si>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</si>
  <si>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</si>
  <si>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</si>
  <si>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</si>
  <si>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</si>
  <si>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</si>
  <si>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</si>
  <si>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</si>
  <si>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</si>
  <si>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</si>
  <si>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</si>
  <si>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</si>
  <si>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</si>
  <si>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</si>
  <si>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</si>
  <si>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</si>
  <si>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</si>
  <si>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</si>
  <si>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</si>
  <si>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</si>
  <si>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</si>
  <si>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</si>
  <si>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</si>
  <si>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</si>
  <si>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</si>
  <si>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</si>
  <si>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</si>
  <si>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</si>
  <si>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</si>
  <si>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</si>
  <si>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</si>
  <si>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</si>
  <si>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</si>
  <si>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</si>
  <si>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</si>
  <si>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</si>
  <si>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</si>
  <si>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</si>
  <si>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</si>
  <si>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</si>
  <si>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</si>
  <si>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</si>
  <si>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</si>
  <si>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</si>
  <si>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</si>
  <si>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</si>
  <si>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</si>
  <si>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</si>
  <si>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</si>
  <si>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</si>
  <si>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</si>
  <si>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</si>
  <si>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</si>
  <si>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</si>
  <si>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</si>
  <si>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</si>
  <si>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</si>
  <si>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</si>
  <si>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</si>
  <si>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</si>
  <si>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</si>
  <si>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</si>
  <si>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</si>
  <si>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</si>
  <si>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</si>
  <si>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</si>
  <si>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</si>
  <si>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</si>
  <si>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</si>
  <si>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</si>
  <si>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</si>
  <si>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</si>
  <si>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</si>
  <si>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</si>
  <si>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</si>
  <si>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</si>
  <si>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</si>
  <si>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</si>
  <si>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</si>
  <si>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</si>
  <si>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</si>
  <si>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</si>
  <si>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</si>
  <si>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</si>
  <si>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</si>
  <si>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</si>
  <si>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</si>
  <si>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</si>
  <si>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</si>
  <si>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</si>
  <si>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</si>
  <si>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</si>
  <si>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</si>
  <si>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</si>
  <si>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</si>
  <si>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</si>
  <si>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</si>
  <si>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</si>
  <si>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</si>
  <si>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</si>
  <si>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</si>
  <si>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</si>
  <si>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</si>
  <si>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</si>
  <si>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</si>
  <si>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</si>
  <si>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</si>
  <si>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</si>
  <si>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</si>
  <si>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</si>
  <si>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</si>
  <si>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</si>
  <si>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</si>
  <si>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</si>
  <si>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</si>
  <si>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</si>
  <si>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</si>
  <si>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</si>
  <si>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</si>
  <si>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</si>
  <si>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</si>
  <si>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</si>
  <si>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</si>
  <si>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</si>
  <si>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</si>
  <si>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</si>
  <si>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</si>
  <si>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</si>
  <si>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</si>
  <si>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</si>
  <si>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</si>
  <si>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</si>
  <si>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</si>
  <si>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</si>
  <si>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</si>
  <si>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</si>
  <si>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</si>
  <si>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</si>
  <si>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</si>
  <si>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</si>
  <si>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</si>
  <si>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</si>
  <si>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</si>
  <si>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</si>
  <si>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</si>
  <si>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</si>
  <si>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</si>
  <si>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</si>
  <si>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</si>
  <si>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</si>
  <si>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</si>
  <si>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</si>
  <si>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</si>
  <si>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</si>
  <si>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</si>
  <si>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</si>
  <si>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</si>
  <si>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</si>
  <si>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</si>
  <si>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</si>
  <si>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</si>
  <si>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</si>
  <si>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</si>
  <si>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</si>
  <si>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</si>
  <si>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</si>
  <si>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</si>
  <si>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</si>
  <si>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</si>
  <si>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</si>
  <si>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</si>
  <si>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</si>
  <si>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</si>
  <si>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</si>
  <si>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</si>
  <si>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</si>
  <si>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</si>
  <si>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</si>
  <si>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</si>
  <si>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</si>
  <si>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</si>
  <si>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</si>
  <si>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</si>
  <si>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</si>
  <si>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</si>
  <si>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</si>
  <si>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</si>
  <si>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</si>
  <si>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</si>
  <si>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</si>
  <si>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</si>
  <si>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</si>
  <si>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</si>
  <si>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</si>
  <si>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</si>
  <si>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</si>
  <si>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</si>
  <si>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</si>
  <si>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</si>
  <si>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</si>
  <si>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</si>
  <si>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</si>
  <si>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</si>
  <si>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</si>
  <si>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</si>
  <si>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</si>
  <si>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</si>
  <si>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</si>
  <si>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</si>
  <si>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</si>
  <si>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</si>
  <si>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</si>
  <si>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</si>
  <si>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</si>
  <si>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</si>
  <si>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</si>
  <si>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</si>
  <si>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</si>
  <si>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</si>
  <si>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</si>
  <si>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</si>
  <si>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</si>
  <si>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</si>
  <si>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</si>
  <si>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</si>
  <si>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</si>
  <si>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</si>
  <si>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</si>
  <si>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</si>
  <si>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</si>
  <si>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</si>
  <si>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</si>
  <si>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</si>
  <si>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</si>
  <si>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</si>
  <si>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</si>
  <si>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</si>
  <si>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</si>
  <si>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</si>
  <si>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</si>
  <si>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</si>
  <si>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</si>
  <si>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</si>
  <si>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</si>
  <si>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</si>
  <si>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</si>
  <si>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</si>
  <si>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</si>
  <si>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</si>
  <si>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</si>
  <si>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</si>
  <si>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</si>
  <si>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</si>
  <si>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</si>
  <si>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</si>
  <si>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</si>
  <si>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</si>
  <si>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</si>
  <si>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</si>
  <si>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</si>
  <si>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</si>
  <si>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</si>
  <si>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</si>
  <si>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</si>
  <si>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</si>
  <si>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</si>
  <si>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</si>
  <si>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</si>
  <si>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</si>
  <si>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</si>
  <si>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</si>
  <si>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</si>
  <si>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</si>
  <si>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</si>
  <si>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</si>
  <si>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</si>
  <si>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</si>
  <si>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</si>
  <si>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</si>
  <si>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</si>
  <si>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</si>
  <si>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</si>
  <si>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</si>
  <si>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</si>
  <si>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</si>
  <si>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</si>
  <si>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</si>
  <si>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</si>
  <si>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</si>
  <si>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</si>
  <si>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</si>
  <si>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</si>
  <si>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</si>
  <si>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</si>
  <si>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</si>
  <si>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</si>
  <si>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</si>
  <si>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</si>
  <si>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</si>
  <si>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</si>
  <si>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</si>
  <si>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</si>
  <si>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</si>
  <si>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</si>
  <si>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</si>
  <si>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</si>
  <si>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</si>
  <si>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</si>
  <si>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</si>
  <si>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</si>
  <si>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</si>
  <si>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</si>
  <si>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</si>
  <si>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</si>
  <si>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</si>
  <si>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</si>
  <si>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</si>
  <si>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</si>
  <si>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</si>
  <si>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</si>
  <si>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</si>
  <si>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</si>
  <si>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</si>
  <si>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</si>
  <si>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</si>
  <si>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</si>
  <si>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</si>
  <si>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</si>
  <si>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</si>
  <si>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</si>
  <si>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</si>
  <si>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</si>
  <si>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</si>
  <si>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</si>
  <si>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</si>
  <si>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</si>
  <si>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</si>
  <si>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</si>
  <si>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</si>
  <si>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</si>
  <si>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</si>
  <si>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</si>
  <si>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</si>
  <si>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</si>
  <si>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</si>
  <si>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</si>
  <si>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</si>
  <si>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</si>
  <si>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</si>
  <si>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</si>
  <si>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</si>
  <si>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</si>
  <si>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</si>
  <si>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</si>
  <si>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</si>
  <si>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</si>
  <si>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</si>
  <si>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</si>
  <si>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</si>
  <si>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</si>
  <si>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</si>
  <si>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</si>
  <si>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</si>
  <si>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</si>
  <si>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</si>
  <si>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</si>
  <si>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</si>
  <si>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</si>
  <si>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</si>
  <si>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</si>
  <si>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</si>
  <si>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</si>
  <si>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</si>
  <si>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</si>
  <si>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</si>
  <si>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</si>
  <si>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</si>
  <si>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</si>
  <si>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</si>
  <si>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</si>
  <si>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</si>
  <si>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</si>
  <si>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</si>
  <si>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</si>
  <si>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</si>
  <si>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</si>
  <si>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</si>
  <si>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</si>
  <si>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</si>
  <si>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</si>
  <si>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</si>
  <si>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</si>
  <si>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</si>
  <si>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</si>
  <si>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</si>
  <si>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</si>
  <si>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</si>
  <si>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</si>
  <si>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</si>
  <si>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</si>
  <si>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</si>
  <si>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</si>
  <si>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</si>
  <si>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</si>
  <si>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</si>
  <si>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</si>
  <si>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</si>
  <si>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</si>
  <si>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</si>
  <si>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</si>
  <si>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</si>
  <si>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</si>
  <si>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</si>
  <si>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</si>
  <si>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</si>
  <si>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</si>
  <si>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</si>
  <si>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</si>
  <si>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</si>
  <si>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</si>
  <si>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</si>
  <si>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</si>
  <si>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</si>
  <si>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</si>
  <si>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</si>
  <si>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</si>
  <si>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</si>
  <si>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</si>
  <si>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</si>
  <si>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</si>
  <si>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</si>
  <si>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</si>
  <si>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</si>
  <si>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</si>
  <si>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</si>
  <si>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</si>
  <si>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</si>
  <si>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</si>
  <si>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</si>
  <si>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</si>
  <si>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</si>
  <si>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</si>
  <si>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</si>
  <si>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</si>
  <si>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</si>
  <si>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</si>
  <si>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</si>
  <si>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</si>
  <si>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</si>
  <si>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</si>
  <si>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</si>
  <si>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</si>
  <si>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</si>
  <si>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</si>
  <si>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</si>
  <si>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</si>
  <si>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</si>
  <si>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</si>
  <si>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</si>
  <si>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</si>
  <si>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</si>
  <si>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</si>
  <si>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</si>
  <si>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</si>
  <si>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</si>
  <si>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</si>
  <si>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</si>
  <si>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</si>
  <si>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</si>
  <si>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</si>
  <si>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</si>
  <si>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</si>
  <si>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</si>
  <si>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</si>
  <si>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</si>
  <si>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</si>
  <si>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</si>
  <si>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</si>
  <si>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</si>
  <si>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</si>
  <si>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</si>
  <si>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</si>
  <si>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</si>
  <si>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</si>
  <si>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</si>
  <si>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</si>
  <si>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</si>
  <si>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</si>
  <si>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</si>
  <si>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</si>
  <si>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</si>
  <si>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</si>
  <si>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</si>
  <si>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</si>
  <si>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</si>
  <si>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</si>
  <si>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</si>
  <si>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</si>
  <si>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</si>
  <si>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</si>
  <si>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</si>
  <si>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</si>
  <si>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</si>
  <si>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</si>
  <si>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</si>
  <si>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</si>
  <si>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</si>
  <si>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</si>
  <si>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</si>
  <si>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</si>
  <si>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</si>
  <si>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</si>
  <si>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</si>
  <si>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</si>
  <si>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</si>
  <si>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</si>
  <si>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</si>
  <si>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</si>
  <si>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</si>
  <si>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</si>
  <si>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</si>
  <si>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</si>
  <si>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</si>
  <si>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</si>
  <si>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</si>
  <si>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</si>
  <si>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</si>
  <si>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</si>
  <si>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</si>
  <si>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</si>
  <si>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</si>
  <si>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</si>
  <si>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</si>
  <si>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</si>
  <si>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</si>
  <si>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</si>
  <si>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</si>
  <si>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</si>
  <si>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</si>
  <si>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</si>
  <si>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</si>
  <si>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</si>
  <si>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</si>
  <si>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</si>
  <si>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</si>
  <si>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</si>
  <si>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</si>
  <si>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</si>
  <si>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</si>
  <si>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</si>
  <si>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</si>
  <si>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</si>
  <si>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</si>
  <si>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</si>
  <si>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</si>
  <si>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</si>
  <si>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</si>
  <si>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</si>
  <si>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</si>
  <si>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</si>
  <si>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</si>
  <si>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</si>
  <si>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</si>
  <si>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</si>
  <si>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</si>
  <si>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</si>
  <si>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</si>
  <si>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</si>
  <si>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</si>
  <si>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</si>
  <si>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</si>
  <si>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</si>
  <si>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</si>
  <si>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</si>
  <si>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</si>
  <si>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</si>
  <si>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</si>
  <si>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</si>
  <si>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</si>
  <si>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</si>
  <si>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</si>
  <si>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</si>
  <si>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</si>
  <si>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</si>
  <si>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</si>
  <si>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</si>
  <si>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</si>
  <si>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</si>
  <si>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</si>
  <si>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</si>
  <si>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</si>
  <si>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</si>
  <si>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</si>
  <si>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</si>
  <si>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</si>
  <si>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</si>
  <si>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</si>
  <si>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</si>
  <si>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</si>
  <si>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</si>
  <si>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</si>
  <si>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</si>
  <si>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</si>
  <si>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</si>
  <si>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</si>
  <si>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</si>
  <si>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</si>
  <si>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</si>
  <si>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</si>
  <si>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</si>
  <si>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</si>
  <si>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</si>
  <si>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</si>
  <si>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</si>
  <si>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</si>
  <si>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</si>
  <si>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</si>
  <si>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</si>
  <si>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</si>
  <si>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</si>
  <si>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</si>
  <si>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</si>
  <si>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</si>
  <si>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</si>
  <si>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</si>
  <si>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</si>
  <si>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</si>
  <si>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</si>
  <si>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</si>
  <si>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</si>
  <si>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</si>
  <si>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</si>
  <si>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</si>
  <si>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</si>
  <si>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</si>
  <si>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</si>
  <si>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</si>
  <si>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</si>
  <si>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</si>
  <si>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</si>
  <si>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</si>
  <si>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</si>
  <si>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</si>
  <si>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</si>
  <si>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</si>
  <si>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</si>
  <si>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</si>
  <si>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</si>
  <si>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</si>
  <si>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</si>
  <si>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</si>
  <si>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</si>
  <si>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</si>
  <si>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</si>
  <si>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</si>
  <si>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</si>
  <si>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</si>
  <si>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</si>
  <si>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</si>
  <si>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</si>
  <si>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</si>
  <si>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</si>
  <si>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</si>
  <si>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</si>
  <si>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</si>
  <si>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</si>
  <si>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</si>
  <si>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</si>
  <si>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</si>
  <si>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</si>
  <si>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</si>
  <si>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</si>
  <si>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</si>
  <si>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</si>
  <si>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</si>
  <si>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</si>
  <si>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</si>
  <si>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</si>
  <si>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</si>
  <si>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</si>
  <si>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</si>
  <si>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</si>
  <si>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</si>
  <si>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</si>
  <si>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</si>
  <si>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</si>
  <si>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</si>
  <si>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</si>
  <si>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</si>
  <si>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</si>
  <si>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</si>
  <si>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</si>
  <si>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</si>
  <si>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</si>
  <si>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</si>
  <si>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</si>
  <si>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</si>
  <si>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</si>
  <si>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</si>
  <si>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</si>
  <si>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</si>
  <si>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</si>
  <si>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</si>
  <si>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</si>
  <si>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</si>
  <si>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</si>
  <si>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</si>
  <si>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</si>
  <si>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</si>
  <si>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</si>
  <si>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</si>
  <si>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</si>
  <si>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</si>
  <si>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</si>
  <si>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</si>
  <si>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</si>
  <si>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</si>
  <si>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</si>
  <si>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</si>
  <si>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</si>
  <si>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</si>
  <si>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</si>
  <si>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</si>
  <si>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</si>
  <si>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</si>
  <si>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</si>
  <si>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</si>
  <si>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</si>
  <si>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</si>
  <si>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</si>
  <si>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</si>
  <si>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</si>
  <si>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</si>
  <si>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</si>
  <si>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</si>
  <si>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</si>
  <si>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</si>
  <si>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</si>
  <si>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</si>
  <si>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</si>
  <si>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</si>
  <si>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</si>
  <si>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</si>
  <si>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</si>
  <si>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</si>
  <si>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</si>
  <si>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</si>
  <si>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</si>
  <si>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</si>
  <si>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</si>
  <si>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</si>
  <si>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</si>
  <si>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</si>
  <si>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</si>
  <si>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</si>
  <si>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</si>
  <si>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</si>
  <si>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</si>
  <si>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</si>
  <si>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</si>
  <si>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</si>
  <si>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</si>
  <si>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</si>
  <si>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</si>
  <si>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</si>
  <si>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</si>
  <si>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</si>
  <si>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</si>
  <si>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</si>
  <si>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</si>
  <si>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</si>
  <si>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</si>
  <si>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</si>
  <si>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</si>
  <si>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</si>
  <si>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</si>
  <si>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</si>
  <si>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</si>
  <si>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</si>
  <si>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</si>
  <si>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</si>
  <si>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</si>
  <si>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</si>
  <si>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</si>
  <si>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</si>
  <si>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</si>
  <si>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</si>
  <si>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</si>
  <si>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</si>
  <si>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</si>
  <si>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</si>
  <si>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</si>
  <si>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</si>
  <si>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</si>
  <si>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</si>
  <si>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</si>
  <si>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</si>
  <si>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</si>
  <si>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</si>
  <si>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</si>
  <si>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</si>
  <si>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</si>
  <si>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</si>
  <si>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</si>
  <si>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</si>
  <si>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</si>
  <si>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</si>
  <si>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</si>
  <si>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</si>
  <si>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</si>
  <si>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</si>
  <si>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</si>
  <si>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</si>
  <si>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</si>
  <si>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</si>
  <si>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</si>
  <si>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</si>
  <si>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</si>
  <si>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</si>
  <si>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</si>
  <si>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</si>
  <si>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</si>
  <si>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</si>
  <si>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</si>
  <si>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</si>
  <si>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</si>
  <si>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</si>
  <si>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</si>
  <si>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</si>
  <si>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</si>
  <si>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</si>
  <si>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</si>
  <si>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</si>
  <si>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</si>
  <si>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</si>
  <si>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</si>
  <si>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</si>
  <si>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</si>
  <si>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</si>
  <si>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</si>
  <si>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</si>
  <si>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</si>
  <si>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</si>
  <si>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</si>
  <si>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</si>
  <si>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</si>
  <si>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</si>
  <si>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</si>
  <si>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</si>
  <si>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</si>
  <si>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</si>
  <si>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</si>
  <si>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</si>
  <si>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</si>
  <si>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</si>
  <si>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</si>
  <si>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</si>
  <si>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</si>
  <si>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</si>
  <si>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</si>
  <si>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</si>
  <si>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</si>
  <si>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</si>
  <si>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</si>
  <si>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</si>
  <si>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</si>
  <si>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</si>
  <si>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</si>
  <si>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</si>
  <si>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</si>
  <si>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</si>
  <si>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</si>
  <si>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</si>
  <si>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</si>
  <si>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</si>
  <si>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</si>
  <si>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</si>
  <si>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</si>
  <si>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</si>
  <si>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</si>
  <si>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</si>
  <si>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</si>
  <si>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</si>
  <si>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</si>
  <si>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</si>
  <si>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</si>
  <si>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</si>
  <si>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</si>
  <si>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</si>
  <si>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</si>
  <si>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</si>
  <si>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</si>
  <si>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</si>
  <si>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</si>
  <si>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</si>
  <si>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</si>
  <si>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</si>
  <si>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</si>
  <si>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</si>
  <si>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</si>
  <si>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</si>
  <si>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</si>
  <si>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</si>
  <si>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</si>
  <si>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</si>
  <si>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</si>
  <si>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</si>
  <si>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</si>
  <si>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</si>
  <si>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</si>
  <si>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</si>
  <si>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</si>
  <si>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</si>
  <si>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</si>
  <si>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</si>
  <si>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</si>
  <si>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</si>
  <si>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</si>
  <si>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</si>
  <si>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</si>
  <si>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</si>
  <si>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</si>
  <si>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</si>
  <si>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</si>
  <si>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</si>
  <si>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</si>
  <si>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</si>
  <si>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</si>
  <si>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</si>
  <si>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</si>
  <si>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</si>
  <si>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</si>
  <si>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</si>
  <si>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</si>
  <si>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</si>
  <si>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</si>
  <si>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</si>
  <si>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</si>
  <si>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</si>
  <si>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</si>
  <si>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</si>
  <si>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</si>
  <si>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</si>
  <si>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</si>
  <si>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</si>
  <si>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</si>
  <si>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</si>
  <si>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</si>
  <si>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</si>
  <si>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</si>
  <si>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</si>
  <si>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</si>
  <si>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</si>
  <si>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</si>
  <si>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</si>
  <si>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</si>
  <si>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</si>
  <si>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</si>
  <si>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</si>
  <si>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</si>
  <si>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</si>
  <si>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</si>
  <si>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</si>
  <si>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</si>
  <si>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</si>
  <si>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</si>
  <si>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</si>
  <si>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</si>
  <si>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</si>
  <si>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</si>
  <si>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</si>
  <si>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</si>
  <si>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</si>
  <si>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</si>
  <si>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</si>
  <si>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</si>
  <si>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</si>
  <si>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</si>
  <si>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</si>
  <si>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</si>
  <si>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</si>
  <si>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</si>
  <si>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</si>
  <si>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</si>
  <si>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</si>
  <si>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</si>
  <si>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</si>
  <si>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</si>
  <si>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</si>
  <si>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</si>
  <si>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</si>
  <si>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</si>
  <si>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</si>
  <si>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</si>
  <si>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</si>
  <si>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</si>
  <si>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</si>
  <si>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</si>
  <si>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</si>
  <si>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</si>
  <si>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</si>
  <si>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</si>
  <si>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</si>
  <si>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</si>
  <si>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</si>
  <si>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</si>
  <si>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</si>
  <si>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</si>
  <si>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</si>
  <si>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</si>
  <si>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</si>
  <si>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</si>
  <si>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</si>
  <si>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</si>
  <si>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</si>
  <si>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</si>
  <si>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</si>
  <si>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</si>
  <si>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</si>
  <si>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</si>
  <si>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</si>
  <si>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</si>
  <si>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</si>
  <si>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</si>
  <si>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</si>
  <si>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</si>
  <si>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</si>
  <si>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</si>
  <si>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</si>
  <si>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</si>
  <si>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</si>
  <si>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</si>
  <si>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</si>
  <si>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</si>
  <si>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</si>
  <si>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</si>
  <si>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</si>
  <si>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</si>
  <si>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</si>
  <si>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</si>
  <si>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</si>
  <si>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</si>
  <si>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</si>
  <si>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</si>
  <si>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</si>
  <si>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</si>
  <si>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</si>
  <si>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</si>
  <si>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</si>
  <si>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</si>
  <si>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</si>
  <si>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</si>
  <si>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</si>
  <si>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</si>
  <si>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</si>
  <si>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</si>
  <si>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</si>
  <si>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</si>
  <si>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</si>
  <si>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</si>
  <si>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</si>
  <si>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</si>
  <si>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</si>
  <si>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</si>
  <si>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</si>
  <si>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</si>
  <si>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</si>
  <si>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</si>
  <si>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</si>
  <si>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</si>
  <si>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</si>
  <si>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</si>
  <si>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</si>
  <si>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</si>
  <si>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</si>
  <si>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</si>
  <si>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</si>
  <si>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</si>
  <si>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</si>
  <si>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</si>
  <si>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</si>
  <si>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</si>
  <si>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</si>
  <si>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</si>
  <si>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</si>
  <si>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</si>
  <si>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</si>
  <si>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</si>
  <si>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</si>
  <si>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</si>
  <si>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</si>
  <si>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</si>
  <si>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</si>
  <si>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</si>
  <si>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</si>
  <si>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</si>
  <si>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</si>
  <si>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</si>
  <si>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</si>
  <si>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</si>
  <si>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</si>
  <si>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</si>
  <si>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</si>
  <si>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</si>
  <si>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</si>
  <si>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</si>
  <si>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</si>
  <si>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</si>
  <si>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</si>
  <si>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</si>
  <si>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</si>
  <si>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</si>
  <si>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</si>
  <si>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</si>
  <si>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</si>
  <si>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</si>
  <si>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</si>
  <si>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</si>
  <si>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</si>
  <si>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</si>
  <si>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</si>
  <si>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</si>
  <si>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</si>
  <si>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</si>
  <si>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</si>
  <si>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</si>
  <si>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</si>
  <si>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</si>
  <si>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</si>
  <si>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</si>
  <si>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</si>
  <si>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</si>
  <si>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</si>
  <si>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</si>
  <si>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</si>
  <si>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</si>
  <si>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</si>
  <si>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</si>
  <si>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</si>
  <si>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</si>
  <si>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</si>
  <si>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</si>
  <si>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</si>
  <si>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</si>
  <si>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</si>
  <si>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</si>
  <si>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</si>
  <si>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</si>
  <si>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</si>
  <si>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</si>
  <si>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</si>
  <si>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</si>
  <si>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</si>
  <si>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</si>
  <si>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</si>
  <si>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</si>
  <si>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</si>
  <si>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</si>
  <si>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</si>
  <si>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</si>
  <si>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</si>
  <si>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</si>
  <si>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</si>
  <si>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</si>
  <si>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</si>
  <si>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</si>
  <si>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</si>
  <si>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</si>
  <si>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</si>
  <si>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</si>
  <si>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</si>
  <si>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</si>
  <si>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</si>
  <si>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</si>
  <si>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</si>
  <si>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</si>
  <si>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</si>
  <si>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</si>
  <si>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</si>
  <si>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</si>
  <si>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</si>
  <si>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</si>
  <si>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</si>
  <si>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</si>
  <si>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</si>
  <si>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</si>
  <si>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</si>
  <si>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</si>
  <si>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</si>
  <si>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</si>
  <si>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</si>
  <si>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</si>
  <si>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</si>
  <si>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</si>
  <si>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</si>
  <si>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</si>
  <si>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</si>
  <si>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</si>
  <si>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</si>
  <si>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</si>
  <si>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</si>
  <si>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</si>
  <si>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</si>
  <si>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</si>
  <si>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</si>
  <si>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</si>
  <si>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</si>
  <si>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</si>
  <si>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</si>
  <si>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</si>
  <si>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</si>
  <si>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</si>
  <si>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</si>
  <si>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</si>
  <si>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</si>
  <si>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</si>
  <si>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</si>
  <si>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</si>
  <si>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</si>
  <si>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</si>
  <si>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</si>
  <si>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</si>
  <si>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</si>
  <si>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</si>
  <si>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</si>
  <si>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</si>
  <si>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</si>
  <si>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</si>
  <si>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</si>
  <si>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</si>
  <si>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</si>
  <si>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</si>
  <si>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</si>
  <si>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</si>
  <si>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</si>
  <si>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</si>
  <si>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</si>
  <si>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</si>
  <si>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</si>
  <si>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</si>
  <si>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</si>
  <si>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</si>
  <si>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</si>
  <si>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</si>
  <si>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</si>
  <si>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</si>
  <si>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</si>
  <si>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</si>
  <si>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</si>
  <si>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</si>
  <si>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</si>
  <si>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</si>
  <si>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</si>
  <si>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</si>
  <si>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</si>
  <si>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</si>
  <si>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</si>
  <si>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</si>
  <si>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</si>
  <si>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</si>
  <si>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</si>
  <si>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</si>
  <si>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</si>
  <si>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</si>
  <si>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</si>
  <si>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</si>
  <si>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</si>
  <si>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</si>
  <si>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</si>
  <si>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</si>
  <si>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</si>
  <si>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</si>
  <si>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</si>
  <si>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</si>
  <si>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</si>
  <si>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</si>
  <si>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</si>
  <si>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</si>
  <si>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</si>
  <si>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</si>
  <si>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</si>
  <si>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</si>
  <si>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</si>
  <si>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</si>
  <si>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</si>
  <si>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</si>
  <si>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</si>
  <si>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</si>
  <si>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</si>
  <si>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</si>
  <si>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</si>
  <si>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</si>
  <si>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</si>
  <si>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</si>
  <si>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</si>
  <si>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</si>
  <si>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</si>
  <si>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</si>
  <si>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</si>
  <si>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</si>
  <si>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</si>
  <si>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</si>
  <si>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</si>
  <si>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</si>
  <si>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</si>
  <si>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</si>
  <si>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</si>
  <si>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</si>
  <si>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</si>
  <si>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</si>
  <si>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</si>
  <si>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</si>
  <si>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</si>
  <si>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</si>
  <si>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</si>
  <si>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</si>
  <si>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</si>
  <si>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</si>
  <si>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</si>
  <si>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</si>
  <si>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</si>
  <si>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</si>
  <si>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</si>
  <si>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</si>
  <si>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</si>
  <si>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</si>
  <si>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</si>
  <si>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</si>
  <si>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</si>
  <si>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</si>
  <si>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</si>
  <si>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</si>
  <si>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</si>
  <si>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</si>
  <si>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</si>
  <si>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</si>
  <si>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</si>
  <si>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</si>
  <si>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</si>
  <si>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</si>
  <si>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</si>
  <si>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</si>
  <si>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</si>
  <si>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</si>
  <si>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</si>
  <si>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</si>
  <si>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</si>
  <si>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</si>
  <si>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</si>
  <si>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</si>
  <si>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</si>
  <si>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</si>
  <si>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</si>
  <si>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</si>
  <si>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</si>
  <si>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</si>
  <si>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</si>
  <si>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</si>
  <si>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</si>
  <si>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</si>
  <si>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</si>
  <si>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</si>
  <si>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</si>
  <si>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</si>
  <si>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</si>
  <si>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</si>
  <si>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</si>
  <si>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</si>
  <si>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</si>
  <si>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</si>
  <si>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</si>
  <si>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</si>
  <si>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</si>
  <si>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</si>
  <si>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</si>
  <si>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</si>
  <si>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</si>
  <si>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</si>
  <si>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</si>
  <si>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</si>
  <si>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</si>
  <si>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</si>
  <si>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</si>
  <si>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</si>
  <si>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</si>
  <si>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</si>
  <si>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</si>
  <si>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</si>
  <si>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</si>
  <si>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</si>
  <si>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</si>
  <si>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</si>
  <si>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</si>
  <si>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</si>
  <si>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</si>
  <si>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</si>
  <si>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</si>
  <si>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</si>
  <si>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</si>
  <si>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</si>
  <si>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</si>
  <si>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</si>
  <si>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</si>
  <si>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</si>
  <si>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</si>
  <si>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</si>
  <si>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</si>
  <si>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</si>
  <si>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</si>
  <si>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</si>
  <si>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</si>
  <si>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</si>
  <si>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</si>
  <si>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</si>
  <si>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</si>
  <si>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</si>
  <si>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</si>
  <si>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</si>
  <si>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</si>
  <si>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</si>
  <si>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</si>
  <si>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</si>
  <si>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</si>
  <si>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</si>
  <si>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</si>
  <si>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</si>
  <si>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</si>
  <si>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</si>
  <si>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</si>
  <si>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</si>
  <si>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</si>
  <si>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</si>
  <si>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</si>
  <si>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</si>
  <si>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</si>
  <si>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</si>
  <si>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</si>
  <si>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</si>
  <si>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</si>
  <si>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</si>
  <si>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</si>
  <si>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</si>
  <si>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</si>
  <si>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</si>
  <si>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</si>
  <si>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</si>
  <si>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</si>
  <si>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</si>
  <si>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</si>
  <si>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</si>
  <si>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</si>
  <si>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</si>
  <si>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</si>
  <si>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</si>
  <si>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</si>
  <si>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</si>
  <si>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</si>
  <si>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</si>
  <si>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</si>
  <si>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</si>
  <si>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</si>
  <si>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</si>
  <si>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</si>
  <si>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</si>
  <si>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</si>
  <si>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</si>
  <si>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</si>
  <si>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</si>
  <si>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</si>
  <si>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</si>
  <si>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</si>
  <si>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</si>
  <si>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</si>
  <si>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</si>
  <si>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</si>
  <si>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</si>
  <si>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</si>
  <si>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</si>
  <si>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</si>
  <si>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</si>
  <si>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</si>
  <si>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</si>
  <si>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</si>
  <si>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</si>
  <si>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</si>
  <si>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</si>
  <si>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</si>
  <si>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</si>
  <si>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</si>
  <si>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</si>
  <si>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</si>
  <si>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</si>
  <si>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</si>
  <si>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</si>
  <si>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</si>
  <si>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</si>
  <si>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</si>
  <si>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</si>
  <si>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</si>
  <si>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</si>
  <si>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</si>
  <si>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</si>
  <si>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</si>
  <si>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</si>
  <si>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</si>
  <si>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</si>
  <si>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</si>
  <si>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</si>
  <si>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</si>
  <si>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</si>
  <si>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</si>
  <si>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</si>
  <si>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</si>
  <si>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</si>
  <si>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</si>
  <si>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</si>
  <si>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</si>
  <si>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</si>
  <si>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</si>
  <si>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</si>
  <si>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</si>
  <si>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</si>
  <si>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</si>
  <si>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</si>
  <si>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</si>
  <si>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</si>
  <si>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</si>
  <si>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</si>
  <si>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</si>
  <si>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</si>
  <si>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</si>
  <si>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</si>
  <si>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</si>
  <si>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</si>
  <si>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</si>
  <si>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</si>
  <si>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</si>
  <si>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</si>
  <si>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</si>
  <si>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</si>
  <si>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</si>
  <si>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</si>
  <si>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</si>
  <si>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</si>
  <si>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</si>
  <si>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</si>
  <si>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</si>
  <si>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</si>
  <si>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</si>
  <si>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</si>
  <si>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</si>
  <si>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</si>
  <si>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</si>
  <si>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</si>
  <si>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</si>
  <si>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</si>
  <si>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</si>
  <si>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</si>
  <si>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</si>
  <si>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</si>
  <si>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</si>
  <si>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</si>
  <si>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</si>
  <si>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</si>
  <si>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</si>
  <si>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</si>
  <si>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</si>
  <si>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</si>
  <si>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</si>
  <si>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</si>
  <si>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</si>
  <si>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</si>
  <si>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</si>
  <si>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</si>
  <si>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</si>
  <si>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</si>
  <si>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</si>
  <si>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</si>
  <si>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</si>
  <si>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</si>
  <si>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</si>
  <si>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</si>
  <si>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</si>
  <si>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</si>
  <si>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</si>
  <si>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</si>
  <si>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</si>
  <si>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</si>
  <si>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</si>
  <si>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</si>
  <si>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</si>
  <si>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</si>
  <si>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</si>
  <si>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</si>
  <si>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</si>
  <si>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</si>
  <si>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</si>
  <si>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</si>
  <si>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</si>
  <si>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</si>
  <si>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</si>
  <si>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</si>
  <si>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</si>
  <si>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</si>
  <si>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</si>
  <si>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</si>
  <si>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</si>
  <si>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</si>
  <si>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</si>
  <si>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</si>
  <si>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</si>
  <si>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</si>
  <si>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</si>
  <si>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</si>
  <si>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</si>
  <si>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</si>
  <si>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</si>
  <si>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</si>
  <si>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</si>
  <si>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</si>
  <si>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</si>
  <si>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</si>
  <si>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</si>
  <si>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</si>
  <si>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</si>
  <si>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</si>
  <si>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</si>
  <si>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</si>
  <si>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</si>
  <si>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</si>
  <si>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</si>
  <si>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</si>
  <si>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</si>
  <si>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</si>
  <si>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</si>
  <si>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</si>
  <si>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</si>
  <si>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</si>
  <si>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</si>
  <si>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</si>
  <si>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</si>
  <si>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</si>
  <si>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</si>
  <si>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</si>
  <si>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</si>
  <si>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</si>
  <si>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</si>
  <si>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</si>
  <si>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</si>
  <si>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</si>
  <si>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</si>
  <si>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</si>
  <si>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</si>
  <si>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</si>
  <si>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</si>
  <si>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</si>
  <si>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</si>
  <si>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</si>
  <si>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</si>
  <si>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</si>
  <si>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</si>
  <si>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</si>
  <si>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</si>
  <si>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</si>
  <si>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</si>
  <si>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</si>
  <si>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</si>
  <si>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</si>
  <si>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</si>
  <si>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</si>
  <si>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</si>
  <si>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</si>
  <si>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</si>
  <si>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</si>
  <si>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</si>
  <si>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</si>
  <si>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</si>
  <si>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</si>
  <si>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</si>
  <si>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</si>
  <si>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</si>
  <si>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</si>
  <si>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</si>
  <si>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</si>
  <si>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</si>
  <si>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</si>
  <si>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</si>
  <si>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</si>
  <si>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</si>
  <si>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</si>
  <si>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</si>
  <si>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</si>
  <si>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</si>
  <si>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</si>
  <si>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</si>
  <si>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</si>
  <si>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</si>
  <si>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</si>
  <si>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</si>
  <si>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</si>
  <si>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</si>
  <si>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</si>
  <si>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</si>
  <si>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</si>
  <si>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</si>
  <si>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</si>
  <si>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</si>
  <si>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</si>
  <si>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</si>
  <si>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</si>
  <si>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</si>
  <si>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</si>
  <si>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</si>
  <si>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</si>
  <si>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</si>
  <si>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</si>
  <si>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</si>
  <si>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</si>
  <si>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</si>
  <si>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</si>
  <si>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</si>
  <si>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</si>
  <si>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</si>
  <si>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</si>
  <si>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</si>
  <si>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</si>
  <si>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</si>
  <si>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</si>
  <si>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</si>
  <si>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</si>
  <si>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</si>
  <si>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</si>
  <si>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</si>
  <si>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</si>
  <si>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</si>
  <si>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</si>
  <si>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</si>
  <si>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</si>
  <si>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</si>
  <si>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</si>
  <si>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</si>
  <si>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</si>
  <si>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</si>
  <si>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</si>
  <si>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</si>
  <si>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</si>
  <si>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</si>
  <si>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</si>
  <si>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</si>
  <si>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</si>
  <si>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</si>
  <si>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</si>
  <si>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</si>
  <si>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</si>
  <si>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</si>
  <si>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</si>
  <si>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</si>
  <si>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</si>
  <si>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</si>
  <si>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</si>
  <si>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</si>
  <si>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</si>
  <si>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</si>
  <si>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</si>
  <si>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</si>
  <si>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</si>
  <si>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</si>
  <si>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</si>
  <si>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</si>
  <si>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</si>
  <si>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</si>
  <si>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</si>
  <si>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</si>
  <si>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</si>
  <si>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</si>
  <si>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</si>
  <si>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</si>
  <si>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</si>
  <si>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</si>
  <si>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</si>
  <si>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</si>
  <si>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</si>
  <si>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</si>
  <si>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</si>
  <si>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</si>
  <si>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</si>
  <si>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</si>
  <si>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</si>
  <si>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</si>
  <si>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</si>
  <si>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</si>
  <si>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</si>
  <si>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</si>
  <si>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</si>
  <si>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</si>
  <si>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</si>
  <si>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</si>
  <si>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</si>
  <si>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</si>
  <si>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</si>
  <si>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</si>
  <si>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</si>
  <si>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</si>
  <si>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</si>
  <si>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</si>
  <si>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</si>
  <si>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</si>
  <si>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</si>
  <si>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</si>
  <si>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</si>
  <si>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</si>
  <si>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</si>
  <si>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</si>
  <si>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</si>
  <si>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</si>
  <si>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</si>
  <si>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</si>
  <si>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</si>
  <si>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</si>
  <si>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</si>
  <si>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</si>
  <si>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</si>
  <si>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</si>
  <si>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</si>
  <si>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</si>
  <si>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</si>
  <si>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</si>
  <si>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</si>
  <si>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</si>
  <si>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</si>
  <si>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</si>
  <si>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</si>
  <si>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</si>
  <si>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</si>
  <si>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</si>
  <si>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</si>
  <si>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</si>
  <si>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</si>
  <si>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</si>
  <si>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</si>
  <si>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</si>
  <si>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</si>
  <si>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</si>
  <si>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</si>
  <si>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</si>
  <si>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</si>
  <si>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</si>
  <si>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</si>
  <si>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</si>
  <si>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</si>
  <si>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</si>
  <si>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</si>
  <si>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</si>
  <si>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</si>
  <si>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</si>
  <si>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</si>
  <si>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</si>
  <si>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</si>
  <si>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</si>
  <si>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</si>
  <si>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</si>
  <si>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</si>
  <si>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</si>
  <si>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</si>
  <si>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</si>
  <si>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</si>
  <si>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</si>
  <si>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</si>
  <si>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</si>
  <si>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</si>
  <si>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</si>
  <si>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</si>
  <si>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</si>
  <si>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</si>
  <si>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</si>
  <si>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</si>
  <si>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</si>
  <si>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</si>
  <si>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</si>
  <si>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</si>
  <si>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</si>
  <si>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</si>
  <si>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</si>
  <si>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</si>
  <si>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</si>
  <si>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</si>
  <si>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</si>
  <si>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</si>
  <si>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</si>
  <si>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</si>
  <si>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</si>
  <si>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</si>
  <si>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</si>
  <si>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</si>
  <si>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</si>
  <si>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</si>
  <si>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</si>
  <si>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</si>
  <si>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</si>
  <si>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</si>
  <si>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</si>
  <si>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</si>
  <si>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</si>
  <si>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</si>
  <si>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</si>
  <si>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</si>
  <si>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</si>
  <si>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</si>
  <si>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</si>
  <si>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</si>
  <si>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</si>
  <si>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</si>
  <si>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</si>
  <si>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</si>
  <si>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</si>
  <si>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</si>
  <si>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</si>
  <si>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</si>
  <si>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</si>
  <si>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</si>
  <si>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</si>
  <si>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</si>
  <si>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</si>
  <si>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</si>
  <si>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</si>
  <si>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</si>
  <si>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</si>
  <si>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</si>
  <si>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</si>
  <si>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</si>
  <si>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</si>
  <si>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</si>
  <si>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</si>
  <si>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</si>
  <si>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</si>
  <si>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</si>
  <si>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</si>
  <si>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</si>
  <si>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</si>
  <si>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</si>
  <si>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</si>
  <si>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</si>
  <si>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</si>
  <si>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</si>
  <si>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</si>
  <si>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</si>
  <si>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</si>
  <si>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</si>
  <si>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</si>
  <si>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</si>
  <si>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</si>
  <si>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</si>
  <si>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</si>
  <si>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</si>
  <si>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</si>
  <si>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</si>
  <si>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</si>
  <si>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</si>
  <si>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</si>
  <si>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</si>
  <si>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</si>
  <si>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</si>
  <si>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</si>
  <si>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</si>
  <si>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</si>
  <si>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</si>
  <si>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</si>
  <si>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</si>
  <si>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</si>
  <si>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</si>
  <si>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</si>
  <si>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</si>
  <si>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</si>
  <si>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</si>
  <si>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</si>
  <si>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</si>
  <si>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</si>
  <si>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</si>
  <si>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</si>
  <si>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</si>
  <si>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</si>
  <si>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</si>
  <si>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</si>
  <si>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</si>
  <si>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</si>
  <si>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</si>
  <si>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</si>
  <si>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</si>
  <si>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</si>
  <si>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</si>
  <si>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</si>
  <si>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</si>
  <si>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</si>
  <si>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</si>
  <si>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</si>
  <si>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</si>
  <si>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</si>
  <si>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</si>
  <si>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</si>
  <si>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</si>
  <si>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</si>
  <si>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</si>
  <si>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</si>
  <si>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</si>
  <si>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</si>
  <si>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</si>
  <si>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</si>
  <si>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</si>
  <si>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</si>
  <si>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</si>
  <si>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</si>
  <si>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</si>
  <si>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</si>
  <si>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</si>
  <si>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</si>
  <si>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</si>
  <si>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</si>
  <si>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</si>
  <si>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</si>
  <si>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</si>
  <si>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</si>
  <si>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</si>
  <si>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</si>
  <si>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</si>
  <si>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</si>
  <si>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</si>
  <si>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</si>
  <si>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</si>
  <si>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</si>
  <si>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</si>
  <si>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</si>
  <si>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</si>
  <si>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</si>
  <si>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</si>
  <si>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</si>
  <si>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</si>
  <si>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</si>
  <si>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</si>
  <si>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</si>
  <si>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</si>
  <si>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</si>
  <si>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</si>
  <si>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</si>
  <si>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</si>
  <si>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</si>
  <si>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</si>
  <si>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</si>
  <si>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</si>
  <si>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</si>
  <si>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</si>
  <si>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</si>
  <si>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</si>
  <si>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</si>
  <si>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</si>
  <si>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</si>
  <si>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</si>
  <si>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</si>
  <si>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</si>
  <si>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</si>
  <si>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</si>
  <si>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</si>
  <si>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</si>
  <si>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</si>
  <si>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</si>
  <si>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</si>
  <si>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</si>
  <si>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</si>
  <si>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</si>
  <si>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</si>
  <si>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</si>
  <si>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</si>
  <si>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</si>
  <si>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</si>
  <si>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</si>
  <si>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</si>
  <si>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</si>
  <si>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</si>
  <si>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</si>
  <si>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</si>
  <si>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</si>
  <si>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</si>
  <si>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</si>
  <si>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</si>
  <si>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</si>
  <si>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</si>
  <si>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</si>
  <si>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</si>
  <si>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</si>
  <si>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</si>
  <si>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</si>
  <si>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</si>
  <si>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</si>
  <si>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</si>
  <si>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</si>
  <si>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</si>
  <si>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</si>
  <si>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</si>
  <si>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</si>
  <si>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</si>
  <si>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</si>
  <si>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</si>
  <si>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</si>
  <si>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</si>
  <si>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</si>
  <si>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</si>
  <si>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</si>
  <si>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</si>
  <si>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</si>
  <si>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</si>
  <si>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</si>
  <si>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</si>
  <si>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</si>
  <si>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</si>
  <si>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</si>
  <si>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</si>
  <si>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</si>
  <si>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</si>
  <si>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</si>
  <si>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</si>
  <si>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</si>
  <si>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</si>
  <si>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</si>
  <si>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</si>
  <si>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</si>
  <si>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</si>
  <si>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</si>
  <si>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</si>
  <si>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</si>
  <si>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</si>
  <si>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</si>
  <si>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</si>
  <si>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</si>
  <si>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</si>
  <si>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</si>
  <si>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</si>
  <si>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</si>
  <si>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</si>
  <si>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</si>
  <si>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</si>
  <si>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</si>
  <si>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</si>
  <si>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</si>
  <si>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</si>
  <si>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</si>
  <si>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</si>
  <si>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</si>
  <si>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</si>
  <si>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</si>
  <si>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</si>
  <si>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</si>
  <si>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</si>
  <si>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</si>
  <si>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</si>
  <si>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</si>
  <si>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</si>
  <si>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</si>
  <si>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</si>
  <si>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</si>
  <si>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</si>
  <si>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</si>
  <si>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</si>
  <si>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</si>
  <si>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</si>
  <si>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</si>
  <si>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</si>
  <si>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</si>
  <si>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</si>
  <si>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</si>
  <si>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</si>
  <si>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</si>
  <si>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</si>
  <si>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</si>
  <si>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</si>
  <si>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</si>
  <si>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</si>
  <si>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</si>
  <si>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</si>
  <si>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</si>
  <si>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</si>
  <si>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</si>
  <si>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</si>
  <si>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</si>
  <si>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</si>
  <si>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</si>
  <si>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</si>
  <si>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</si>
  <si>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</si>
  <si>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</si>
  <si>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</si>
  <si>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</si>
  <si>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</si>
  <si>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</si>
  <si>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</si>
  <si>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</si>
  <si>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</si>
  <si>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</si>
  <si>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</si>
  <si>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</si>
  <si>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</si>
  <si>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</si>
  <si>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</si>
  <si>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</si>
  <si>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</si>
  <si>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</si>
  <si>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</si>
  <si>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</si>
  <si>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</si>
  <si>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</si>
  <si>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</si>
  <si>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</si>
  <si>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</si>
  <si>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</si>
  <si>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</si>
  <si>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</si>
  <si>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</si>
  <si>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</si>
  <si>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</si>
  <si>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</si>
  <si>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</si>
  <si>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</si>
  <si>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</si>
  <si>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</si>
  <si>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</si>
  <si>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</si>
  <si>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</si>
  <si>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</si>
  <si>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</si>
  <si>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</si>
  <si>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</si>
  <si>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</si>
  <si>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</si>
  <si>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</si>
  <si>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</si>
  <si>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</si>
  <si>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</si>
  <si>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</si>
  <si>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</si>
  <si>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</si>
  <si>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</si>
  <si>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</si>
  <si>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</si>
  <si>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</si>
  <si>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</si>
  <si>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</si>
  <si>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</si>
  <si>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</si>
  <si>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</si>
  <si>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</si>
  <si>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</si>
  <si>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</si>
  <si>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</si>
  <si>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</si>
  <si>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</si>
  <si>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</si>
  <si>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</si>
  <si>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</si>
  <si>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</si>
  <si>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</si>
  <si>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</si>
  <si>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</si>
  <si>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</si>
  <si>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</si>
  <si>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</si>
  <si>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</si>
  <si>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</si>
  <si>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</si>
  <si>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</si>
  <si>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</si>
  <si>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</si>
  <si>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</si>
  <si>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</si>
  <si>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</si>
  <si>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</si>
  <si>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</si>
  <si>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</si>
  <si>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</si>
  <si>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</si>
  <si>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</si>
  <si>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</si>
  <si>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</si>
  <si>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</si>
  <si>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</si>
  <si>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</si>
  <si>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</si>
  <si>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</si>
  <si>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</si>
  <si>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</si>
  <si>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</si>
  <si>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</si>
  <si>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</si>
  <si>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</si>
  <si>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</si>
  <si>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</si>
  <si>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</si>
  <si>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</si>
  <si>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</si>
  <si>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</si>
  <si>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</si>
  <si>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</si>
  <si>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</si>
  <si>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</si>
  <si>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</si>
  <si>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</si>
  <si>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</si>
  <si>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</si>
  <si>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</si>
  <si>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</si>
  <si>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</si>
  <si>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</si>
  <si>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</si>
  <si>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</si>
  <si>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</si>
  <si>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</si>
  <si>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</si>
  <si>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</si>
  <si>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</si>
  <si>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</si>
  <si>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</si>
  <si>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</si>
  <si>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</si>
  <si>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</si>
  <si>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</si>
  <si>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</si>
  <si>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</si>
  <si>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</si>
  <si>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</si>
  <si>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</si>
  <si>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</si>
  <si>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</si>
  <si>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</si>
  <si>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</si>
  <si>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</si>
  <si>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</si>
  <si>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</si>
  <si>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</si>
  <si>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</si>
  <si>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</si>
  <si>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</si>
  <si>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</si>
  <si>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</si>
  <si>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</si>
  <si>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</si>
  <si>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</si>
  <si>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</si>
  <si>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</si>
  <si>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</si>
  <si>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</si>
  <si>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</si>
  <si>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</si>
  <si>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</si>
  <si>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</si>
  <si>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</si>
  <si>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</si>
  <si>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</si>
  <si>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</si>
  <si>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</si>
  <si>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</si>
  <si>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</si>
  <si>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</si>
  <si>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</si>
  <si>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</si>
  <si>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</si>
  <si>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</si>
  <si>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</si>
  <si>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</si>
  <si>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</si>
  <si>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</si>
  <si>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</si>
  <si>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</si>
  <si>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</si>
  <si>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</si>
  <si>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</si>
  <si>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</si>
  <si>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</si>
  <si>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</si>
  <si>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</si>
  <si>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</si>
  <si>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</si>
  <si>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</si>
  <si>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</si>
  <si>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</si>
  <si>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</si>
  <si>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</si>
  <si>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</si>
  <si>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</si>
  <si>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</si>
  <si>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</si>
  <si>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</si>
  <si>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</si>
  <si>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</si>
  <si>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</si>
  <si>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</si>
  <si>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</si>
  <si>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</si>
  <si>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</si>
  <si>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</si>
  <si>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</si>
  <si>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</si>
  <si>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</si>
  <si>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</si>
  <si>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</si>
  <si>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</si>
  <si>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</si>
  <si>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</si>
  <si>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</si>
  <si>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</si>
  <si>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</si>
  <si>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</si>
  <si>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</si>
  <si>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</si>
  <si>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</si>
  <si>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</si>
  <si>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</si>
  <si>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</si>
  <si>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</si>
  <si>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</si>
  <si>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</si>
  <si>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</si>
  <si>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</si>
  <si>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</si>
  <si>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</si>
  <si>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</si>
  <si>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</si>
  <si>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</si>
  <si>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</si>
  <si>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</si>
  <si>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</si>
  <si>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</si>
  <si>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</si>
  <si>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</si>
  <si>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</si>
  <si>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</si>
  <si>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</si>
  <si>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</si>
  <si>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</si>
  <si>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</si>
  <si>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</si>
  <si>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</si>
  <si>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</si>
  <si>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</si>
  <si>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</si>
  <si>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</si>
  <si>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</si>
  <si>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</si>
  <si>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</si>
  <si>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</si>
  <si>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</si>
  <si>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</si>
  <si>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</si>
  <si>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</si>
  <si>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</si>
  <si>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</si>
  <si>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</si>
  <si>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</si>
  <si>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</si>
  <si>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</si>
  <si>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</si>
  <si>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</si>
  <si>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</si>
  <si>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</si>
  <si>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</si>
  <si>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</si>
  <si>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</si>
  <si>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</si>
  <si>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</si>
  <si>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</si>
  <si>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</si>
  <si>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</si>
  <si>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</si>
  <si>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</si>
  <si>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</si>
  <si>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</si>
  <si>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</si>
  <si>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</si>
  <si>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</si>
  <si>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</si>
  <si>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</si>
  <si>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</si>
  <si>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</si>
  <si>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</si>
  <si>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</si>
  <si>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</si>
  <si>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</si>
  <si>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</si>
  <si>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</si>
  <si>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</si>
  <si>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</si>
  <si>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</si>
  <si>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</si>
  <si>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</si>
  <si>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</si>
  <si>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</si>
  <si>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</si>
  <si>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</si>
  <si>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</si>
  <si>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</si>
  <si>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</si>
  <si>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</si>
  <si>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</si>
  <si>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</si>
  <si>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</si>
  <si>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</si>
  <si>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</si>
  <si>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</si>
  <si>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</si>
  <si>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</si>
  <si>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</si>
  <si>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</si>
  <si>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</si>
  <si>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</si>
  <si>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</si>
  <si>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</si>
  <si>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</si>
  <si>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</si>
  <si>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</si>
  <si>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</si>
  <si>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</si>
  <si>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</si>
  <si>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</si>
  <si>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</si>
  <si>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</si>
  <si>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</si>
  <si>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</si>
  <si>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</si>
  <si>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</si>
  <si>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</si>
  <si>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</si>
  <si>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</si>
  <si>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</si>
  <si>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</si>
  <si>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</si>
  <si>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</si>
  <si>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</si>
  <si>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</si>
  <si>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</si>
  <si>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</si>
  <si>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</si>
  <si>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</si>
  <si>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</si>
  <si>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</si>
  <si>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</si>
  <si>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</si>
  <si>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</si>
  <si>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</si>
  <si>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</si>
  <si>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</si>
  <si>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</si>
  <si>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</si>
  <si>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</si>
  <si>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</si>
  <si>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</si>
  <si>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</si>
  <si>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</si>
  <si>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</si>
  <si>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</si>
  <si>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</si>
  <si>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</si>
  <si>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</si>
  <si>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</si>
  <si>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</si>
  <si>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</si>
  <si>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</si>
  <si>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</si>
  <si>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</si>
  <si>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</si>
  <si>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</si>
  <si>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</si>
  <si>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</si>
  <si>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</si>
  <si>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</si>
  <si>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</si>
  <si>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</si>
  <si>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</si>
  <si>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</si>
  <si>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</si>
  <si>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</si>
  <si>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</si>
  <si>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</si>
  <si>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</si>
  <si>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</si>
  <si>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</si>
  <si>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</si>
  <si>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</si>
  <si>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</si>
  <si>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</si>
  <si>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</si>
  <si>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</si>
  <si>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</si>
  <si>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</si>
  <si>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</si>
  <si>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</si>
  <si>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</si>
  <si>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</si>
  <si>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</si>
  <si>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</si>
  <si>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</si>
  <si>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</si>
  <si>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</si>
  <si>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</si>
  <si>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</si>
  <si>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</si>
  <si>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</si>
  <si>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</si>
  <si>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</si>
  <si>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</si>
  <si>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</si>
  <si>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</si>
  <si>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</si>
  <si>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</si>
  <si>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</si>
  <si>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</si>
  <si>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</si>
  <si>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</si>
  <si>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</si>
  <si>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</si>
  <si>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</si>
  <si>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</si>
  <si>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</si>
  <si>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</si>
  <si>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</si>
  <si>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</si>
  <si>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</si>
  <si>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</si>
  <si>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</si>
  <si>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</si>
  <si>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</si>
  <si>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</si>
  <si>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</si>
  <si>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</si>
  <si>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</si>
  <si>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</si>
  <si>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</si>
  <si>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</si>
  <si>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</si>
  <si>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</si>
  <si>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</si>
  <si>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</si>
  <si>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</si>
  <si>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</si>
  <si>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</si>
  <si>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</si>
  <si>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</si>
  <si>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</si>
  <si>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</si>
  <si>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</si>
  <si>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</si>
  <si>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</si>
  <si>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</si>
  <si>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</si>
  <si>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</si>
  <si>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</si>
  <si>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</si>
  <si>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</si>
  <si>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</si>
  <si>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</si>
  <si>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</si>
  <si>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</si>
  <si>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</si>
  <si>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</si>
  <si>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</si>
  <si>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</si>
  <si>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</si>
  <si>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</si>
  <si>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</si>
  <si>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</si>
  <si>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</si>
  <si>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</si>
  <si>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</si>
  <si>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</si>
  <si>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</si>
  <si>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</si>
  <si>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</si>
  <si>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</si>
  <si>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</si>
  <si>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</si>
  <si>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</si>
  <si>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</si>
  <si>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</si>
  <si>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</si>
  <si>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</si>
  <si>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</si>
  <si>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</si>
  <si>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</si>
  <si>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</si>
  <si>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</si>
  <si>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</si>
  <si>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</si>
  <si>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</si>
  <si>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</si>
  <si>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</si>
  <si>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</si>
  <si>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</si>
  <si>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</si>
  <si>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</si>
  <si>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</si>
  <si>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</si>
  <si>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</si>
  <si>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</si>
  <si>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</si>
  <si>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</si>
  <si>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</si>
  <si>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</si>
  <si>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</si>
  <si>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</si>
  <si>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</si>
  <si>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</si>
  <si>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</si>
  <si>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</si>
  <si>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</si>
  <si>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</si>
  <si>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</si>
  <si>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</si>
  <si>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</si>
  <si>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</si>
  <si>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</si>
  <si>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</si>
  <si>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</si>
  <si>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</si>
  <si>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</si>
  <si>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</si>
  <si>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</si>
  <si>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</si>
  <si>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</si>
  <si>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</si>
  <si>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</si>
  <si>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</si>
  <si>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</si>
  <si>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</si>
  <si>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</si>
  <si>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</si>
  <si>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</si>
  <si>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</si>
  <si>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</si>
  <si>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</si>
  <si>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</si>
  <si>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</si>
  <si>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</si>
  <si>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</si>
  <si>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</si>
  <si>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</si>
  <si>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</si>
  <si>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</si>
  <si>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</si>
  <si>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</si>
  <si>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</si>
  <si>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</si>
  <si>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</si>
  <si>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</si>
  <si>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</si>
  <si>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</si>
  <si>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</si>
  <si>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</si>
  <si>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</si>
  <si>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</si>
  <si>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</si>
  <si>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</si>
  <si>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</si>
  <si>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</si>
  <si>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</si>
  <si>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</si>
  <si>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</si>
  <si>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</si>
  <si>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</si>
  <si>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</si>
  <si>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</si>
  <si>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</si>
  <si>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</si>
  <si>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</si>
  <si>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</si>
  <si>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</si>
  <si>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</si>
  <si>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</si>
  <si>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</si>
  <si>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</si>
  <si>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</si>
  <si>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</si>
  <si>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</si>
  <si>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</si>
  <si>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</si>
  <si>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</si>
  <si>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</si>
  <si>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</si>
  <si>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</si>
  <si>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</si>
  <si>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</si>
  <si>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</si>
  <si>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</si>
  <si>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</si>
  <si>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</si>
  <si>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</si>
  <si>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</si>
  <si>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</si>
  <si>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</si>
  <si>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</si>
  <si>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</si>
  <si>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</si>
  <si>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</si>
  <si>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</si>
  <si>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</si>
  <si>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</si>
  <si>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</si>
  <si>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</si>
  <si>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</si>
  <si>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</si>
  <si>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</si>
  <si>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</si>
  <si>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</si>
  <si>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</si>
  <si>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</si>
  <si>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</si>
  <si>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</si>
  <si>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</si>
  <si>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</si>
  <si>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</si>
  <si>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</si>
  <si>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</si>
  <si>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</si>
  <si>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</si>
  <si>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</si>
  <si>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</si>
  <si>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</si>
  <si>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</si>
  <si>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</si>
  <si>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</si>
  <si>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</si>
  <si>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</si>
  <si>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</si>
  <si>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</si>
  <si>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</si>
  <si>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</si>
  <si>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</si>
  <si>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</si>
  <si>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</si>
  <si>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</si>
  <si>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</si>
  <si>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</si>
  <si>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</si>
  <si>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</si>
  <si>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</si>
  <si>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</si>
  <si>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</si>
  <si>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</si>
  <si>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</si>
  <si>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</si>
  <si>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</si>
  <si>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</si>
  <si>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</si>
  <si>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</si>
  <si>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</si>
  <si>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</si>
  <si>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</si>
  <si>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</si>
  <si>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</si>
  <si>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</si>
  <si>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</si>
  <si>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</si>
  <si>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</si>
  <si>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</si>
  <si>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</si>
  <si>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</si>
  <si>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</si>
  <si>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</si>
  <si>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</si>
  <si>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</si>
  <si>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</si>
  <si>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</si>
  <si>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</si>
  <si>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</si>
  <si>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</si>
  <si>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</si>
  <si>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</si>
  <si>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</si>
  <si>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</si>
  <si>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</si>
  <si>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</si>
  <si>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</si>
  <si>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</si>
  <si>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</si>
  <si>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</si>
  <si>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</si>
  <si>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</si>
  <si>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</si>
  <si>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</si>
  <si>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</si>
  <si>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</si>
  <si>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</si>
  <si>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</si>
  <si>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</si>
  <si>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</si>
  <si>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</si>
  <si>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</si>
  <si>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</si>
  <si>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</si>
  <si>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</si>
  <si>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</si>
  <si>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</si>
  <si>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</si>
  <si>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</si>
  <si>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</si>
  <si>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</si>
  <si>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</si>
  <si>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</si>
  <si>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</si>
  <si>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</si>
  <si>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</si>
  <si>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</si>
  <si>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</si>
  <si>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</si>
  <si>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</si>
  <si>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</si>
  <si>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</si>
  <si>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</si>
  <si>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</si>
  <si>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</si>
  <si>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</si>
  <si>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</si>
  <si>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</si>
  <si>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</si>
  <si>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</si>
  <si>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</si>
  <si>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</si>
  <si>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</si>
  <si>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</si>
  <si>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</si>
  <si>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</si>
  <si>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</si>
  <si>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</si>
  <si>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</si>
  <si>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</si>
  <si>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</si>
  <si>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</si>
  <si>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</si>
  <si>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</si>
  <si>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</si>
  <si>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</si>
  <si>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</si>
  <si>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</si>
  <si>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</si>
  <si>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</si>
  <si>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</si>
  <si>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</si>
  <si>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</si>
  <si>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</si>
  <si>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</si>
  <si>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</si>
  <si>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</si>
  <si>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</si>
  <si>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</si>
  <si>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</si>
  <si>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</si>
  <si>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</si>
  <si>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</si>
  <si>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</si>
  <si>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</si>
  <si>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</si>
  <si>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</si>
  <si>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</si>
  <si>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</si>
  <si>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</si>
  <si>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</si>
  <si>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</si>
  <si>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</si>
  <si>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</si>
  <si>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</si>
  <si>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</si>
  <si>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</si>
  <si>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</si>
  <si>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</si>
  <si>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</si>
  <si>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</si>
  <si>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</si>
  <si>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</si>
  <si>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</si>
  <si>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</si>
  <si>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</si>
  <si>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</si>
  <si>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</si>
  <si>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</si>
  <si>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</si>
  <si>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</si>
  <si>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</si>
  <si>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</si>
  <si>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</si>
  <si>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</si>
  <si>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</si>
  <si>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</si>
  <si>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</si>
  <si>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</si>
  <si>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</si>
  <si>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</si>
  <si>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</si>
  <si>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</si>
  <si>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</si>
  <si>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</si>
  <si>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</si>
  <si>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</si>
  <si>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</si>
  <si>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</si>
  <si>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</si>
  <si>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</si>
  <si>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</si>
  <si>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</si>
  <si>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</si>
  <si>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</si>
  <si>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</si>
  <si>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</si>
  <si>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</si>
  <si>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</si>
  <si>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</si>
  <si>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</si>
  <si>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</si>
  <si>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</si>
  <si>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</si>
  <si>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</si>
  <si>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</si>
  <si>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</si>
  <si>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</si>
  <si>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</si>
  <si>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</si>
  <si>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</si>
  <si>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</si>
  <si>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</si>
  <si>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</si>
  <si>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</si>
  <si>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</si>
  <si>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</si>
  <si>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</si>
  <si>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</si>
  <si>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</si>
  <si>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</si>
  <si>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</si>
  <si>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</si>
  <si>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</si>
  <si>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</si>
  <si>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</si>
  <si>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</si>
  <si>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</si>
  <si>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</si>
  <si>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</si>
  <si>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</si>
  <si>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</si>
  <si>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</si>
  <si>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</si>
  <si>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</si>
  <si>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</si>
  <si>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</si>
  <si>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</si>
  <si>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</si>
  <si>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</si>
  <si>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</si>
  <si>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</si>
  <si>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</si>
  <si>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</si>
  <si>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</si>
  <si>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</si>
  <si>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</si>
  <si>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</si>
  <si>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</si>
  <si>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</si>
  <si>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</si>
  <si>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</si>
  <si>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</si>
  <si>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</si>
  <si>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</si>
  <si>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</si>
  <si>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</si>
  <si>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</si>
  <si>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</si>
  <si>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</si>
  <si>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</si>
  <si>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</si>
  <si>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</si>
  <si>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</si>
  <si>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</si>
  <si>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</si>
  <si>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</si>
  <si>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</si>
  <si>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</si>
  <si>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</si>
  <si>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</si>
  <si>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</si>
  <si>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</si>
  <si>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</si>
  <si>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</si>
  <si>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</si>
  <si>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</si>
  <si>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</si>
  <si>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</si>
  <si>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</si>
  <si>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</si>
  <si>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</si>
  <si>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</si>
  <si>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</si>
  <si>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</si>
  <si>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</si>
  <si>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</si>
  <si>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</si>
  <si>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</si>
  <si>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</si>
  <si>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</si>
  <si>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</si>
  <si>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</si>
  <si>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</si>
  <si>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</si>
  <si>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</si>
  <si>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</si>
  <si>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</si>
  <si>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</si>
  <si>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</si>
  <si>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</si>
  <si>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</si>
  <si>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</si>
  <si>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</si>
  <si>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</si>
  <si>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</si>
  <si>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</si>
  <si>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</si>
  <si>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</si>
  <si>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</si>
  <si>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</si>
  <si>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</si>
  <si>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</si>
  <si>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</si>
  <si>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</si>
  <si>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</si>
  <si>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</si>
  <si>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</si>
  <si>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</si>
  <si>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</si>
  <si>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</si>
  <si>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</si>
  <si>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</si>
  <si>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</si>
  <si>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</si>
  <si>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</si>
  <si>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</si>
  <si>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</si>
  <si>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</si>
  <si>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</si>
  <si>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</si>
  <si>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</si>
  <si>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</si>
  <si>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</si>
  <si>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</si>
  <si>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</si>
  <si>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</si>
  <si>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</si>
  <si>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</si>
  <si>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</si>
  <si>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</si>
  <si>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</si>
  <si>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</si>
  <si>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</si>
  <si>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</si>
  <si>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</si>
  <si>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</si>
  <si>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</si>
  <si>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</si>
  <si>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</si>
  <si>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</si>
  <si>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</si>
  <si>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</si>
  <si>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</si>
  <si>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</si>
  <si>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</si>
  <si>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</si>
  <si>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</si>
  <si>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</si>
  <si>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</si>
  <si>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</si>
  <si>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</si>
  <si>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</si>
  <si>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</si>
  <si>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</si>
  <si>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</si>
  <si>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</si>
  <si>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</si>
  <si>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</si>
  <si>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</si>
  <si>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</si>
  <si>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</si>
  <si>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</si>
  <si>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</si>
  <si>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</si>
  <si>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</si>
  <si>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</si>
  <si>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</si>
  <si>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</si>
  <si>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</si>
  <si>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</si>
  <si>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</si>
  <si>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</si>
  <si>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</si>
  <si>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</si>
  <si>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</si>
  <si>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</si>
  <si>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</si>
  <si>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</si>
  <si>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</si>
  <si>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</si>
  <si>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</si>
  <si>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</si>
  <si>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</si>
  <si>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</si>
  <si>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</si>
  <si>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</si>
  <si>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</si>
  <si>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</si>
  <si>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</si>
  <si>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</si>
  <si>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</si>
  <si>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</si>
  <si>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</si>
  <si>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</si>
  <si>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</si>
  <si>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</si>
  <si>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</si>
  <si>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</si>
  <si>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</si>
  <si>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</si>
  <si>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</si>
  <si>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</si>
  <si>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</si>
  <si>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</si>
  <si>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</si>
  <si>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</si>
  <si>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</si>
  <si>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</si>
  <si>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</si>
  <si>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</si>
  <si>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</si>
  <si>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</si>
  <si>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</si>
  <si>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</si>
  <si>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</si>
  <si>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</si>
  <si>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</si>
  <si>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</si>
  <si>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</si>
  <si>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</si>
  <si>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</si>
  <si>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</si>
  <si>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</si>
  <si>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</si>
  <si>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</si>
  <si>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</si>
  <si>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</si>
  <si>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</si>
  <si>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</si>
  <si>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</si>
  <si>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</si>
  <si>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</si>
  <si>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</si>
  <si>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</si>
  <si>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</si>
  <si>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</si>
  <si>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</si>
  <si>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</si>
  <si>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</si>
  <si>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</si>
  <si>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</si>
  <si>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</si>
  <si>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</si>
  <si>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</si>
  <si>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</si>
  <si>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</si>
  <si>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</si>
  <si>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</si>
  <si>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</si>
  <si>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</si>
  <si>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</si>
  <si>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</si>
  <si>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</si>
  <si>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</si>
  <si>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</si>
  <si>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</si>
  <si>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</si>
  <si>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</si>
  <si>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</si>
  <si>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</si>
  <si>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</si>
  <si>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</si>
  <si>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</si>
  <si>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</si>
  <si>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</si>
  <si>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</si>
  <si>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</si>
  <si>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</si>
  <si>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</si>
  <si>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</si>
  <si>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</si>
  <si>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</si>
  <si>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</si>
  <si>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</si>
  <si>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</si>
  <si>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</si>
  <si>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</si>
  <si>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</si>
  <si>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</si>
  <si>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</si>
  <si>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</si>
  <si>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</si>
  <si>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</si>
  <si>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</si>
  <si>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</si>
  <si>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</si>
  <si>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</si>
  <si>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</si>
  <si>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</si>
  <si>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</si>
  <si>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</si>
  <si>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</si>
  <si>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</si>
  <si>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</si>
  <si>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</si>
  <si>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</si>
  <si>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</si>
  <si>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</si>
  <si>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</si>
  <si>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</si>
  <si>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</si>
  <si>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</si>
  <si>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</si>
  <si>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</si>
  <si>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</si>
  <si>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</si>
  <si>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</si>
  <si>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</si>
  <si>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</si>
  <si>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</si>
  <si>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</si>
  <si>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</si>
  <si>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</si>
  <si>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</si>
  <si>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</si>
  <si>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</si>
  <si>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</si>
  <si>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</si>
  <si>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</si>
  <si>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</si>
  <si>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</si>
  <si>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</si>
  <si>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</si>
  <si>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</si>
  <si>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</si>
  <si>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</si>
  <si>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</si>
  <si>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</si>
  <si>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</si>
  <si>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</si>
  <si>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</si>
  <si>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</si>
  <si>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</si>
  <si>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</si>
  <si>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</si>
  <si>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</si>
  <si>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</si>
  <si>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</si>
  <si>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</si>
  <si>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</si>
  <si>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</si>
  <si>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</si>
  <si>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</si>
  <si>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</si>
  <si>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</si>
  <si>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</si>
  <si>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</si>
  <si>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</si>
  <si>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</si>
  <si>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</si>
  <si>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</si>
  <si>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</si>
  <si>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</si>
  <si>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</si>
  <si>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</si>
  <si>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</si>
  <si>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</si>
  <si>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</si>
  <si>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</si>
  <si>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</si>
  <si>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</si>
  <si>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</si>
  <si>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</si>
  <si>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</si>
  <si>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</si>
  <si>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</si>
  <si>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</si>
  <si>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</si>
  <si>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</si>
  <si>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</si>
  <si>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</si>
  <si>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</si>
  <si>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</si>
  <si>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</si>
  <si>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</si>
  <si>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</si>
  <si>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</si>
  <si>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</si>
  <si>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</si>
  <si>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</si>
  <si>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</si>
  <si>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</si>
  <si>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</si>
  <si>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</si>
  <si>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</si>
  <si>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</si>
  <si>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</si>
  <si>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</si>
  <si>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</si>
  <si>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</si>
  <si>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</si>
  <si>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</si>
  <si>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</si>
  <si>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</si>
  <si>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</si>
  <si>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</si>
  <si>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</si>
  <si>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</si>
  <si>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</si>
  <si>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</si>
  <si>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</si>
  <si>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</si>
  <si>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</si>
  <si>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</si>
  <si>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</si>
  <si>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</si>
  <si>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</si>
  <si>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</si>
  <si>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</si>
  <si>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</si>
  <si>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</si>
  <si>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</si>
  <si>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</si>
  <si>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</si>
  <si>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</si>
  <si>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</si>
  <si>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</si>
  <si>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</si>
  <si>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</si>
  <si>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</si>
  <si>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</si>
  <si>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</si>
  <si>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</si>
  <si>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</si>
  <si>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</si>
  <si>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</si>
  <si>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</si>
  <si>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</si>
  <si>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</si>
  <si>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</si>
  <si>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</si>
  <si>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</si>
  <si>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</si>
  <si>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</si>
  <si>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</si>
  <si>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</si>
  <si>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</si>
  <si>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</si>
  <si>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</si>
  <si>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</si>
  <si>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</si>
  <si>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</si>
  <si>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</si>
  <si>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</si>
  <si>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</si>
  <si>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</si>
  <si>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</si>
  <si>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</si>
  <si>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</si>
  <si>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</si>
  <si>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</si>
  <si>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</si>
  <si>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</si>
  <si>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</si>
  <si>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</si>
  <si>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</si>
  <si>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</si>
  <si>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</si>
  <si>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</si>
  <si>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</si>
  <si>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</si>
  <si>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</si>
  <si>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</si>
  <si>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</si>
  <si>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</si>
  <si>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</si>
  <si>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</si>
  <si>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</si>
  <si>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</si>
  <si>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</si>
  <si>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</si>
  <si>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</si>
  <si>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</si>
  <si>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</si>
  <si>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</si>
  <si>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</si>
  <si>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</si>
  <si>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</si>
  <si>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</si>
  <si>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</si>
  <si>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</si>
  <si>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</si>
  <si>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</si>
  <si>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</si>
  <si>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</si>
  <si>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</si>
  <si>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</si>
  <si>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</si>
  <si>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</si>
  <si>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</si>
  <si>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</si>
  <si>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</si>
  <si>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</si>
  <si>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</si>
  <si>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</si>
  <si>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</si>
  <si>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</si>
  <si>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</si>
  <si>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</si>
  <si>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</si>
  <si>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</si>
  <si>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</si>
  <si>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</si>
  <si>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</si>
  <si>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</si>
  <si>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</si>
  <si>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</si>
  <si>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</si>
  <si>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</si>
  <si>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</si>
  <si>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</si>
  <si>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</si>
  <si>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</si>
  <si>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</si>
  <si>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</si>
  <si>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</si>
  <si>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</si>
  <si>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</si>
  <si>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</si>
  <si>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</si>
  <si>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</si>
  <si>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</si>
  <si>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</si>
  <si>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</si>
  <si>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</si>
  <si>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</si>
  <si>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</si>
  <si>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</si>
  <si>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</si>
  <si>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</si>
  <si>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</si>
  <si>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</si>
  <si>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</si>
  <si>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</si>
  <si>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</si>
  <si>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</si>
  <si>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</si>
  <si>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</si>
  <si>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</si>
  <si>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</si>
  <si>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</si>
  <si>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</si>
  <si>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</si>
  <si>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</si>
  <si>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</si>
  <si>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</si>
  <si>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</si>
  <si>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</si>
  <si>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</si>
  <si>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</si>
  <si>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</si>
  <si>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</si>
  <si>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</si>
  <si>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</si>
  <si>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</si>
  <si>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</si>
  <si>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</si>
  <si>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</si>
  <si>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</si>
  <si>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</si>
  <si>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</si>
  <si>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</si>
  <si>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</si>
  <si>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</si>
  <si>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</si>
  <si>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</si>
  <si>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</si>
  <si>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</si>
  <si>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</si>
  <si>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</si>
  <si>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</si>
  <si>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</si>
  <si>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</si>
  <si>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</si>
  <si>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</si>
  <si>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</si>
  <si>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</si>
  <si>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</si>
  <si>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</si>
  <si>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</si>
  <si>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</si>
  <si>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</si>
  <si>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</si>
  <si>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</si>
  <si>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</si>
  <si>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</si>
  <si>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</si>
  <si>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</si>
  <si>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</si>
  <si>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</si>
  <si>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</si>
  <si>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</si>
  <si>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</si>
  <si>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</si>
  <si>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</si>
  <si>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</si>
  <si>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</si>
  <si>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</si>
  <si>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</si>
  <si>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</si>
  <si>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</si>
  <si>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</si>
  <si>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</si>
  <si>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</si>
  <si>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</si>
  <si>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</si>
  <si>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</si>
  <si>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</si>
  <si>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</si>
  <si>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</si>
  <si>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</si>
  <si>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</si>
  <si>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</si>
  <si>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</si>
  <si>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</si>
  <si>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</si>
  <si>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</si>
  <si>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</si>
  <si>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</si>
  <si>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</si>
  <si>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</si>
  <si>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</si>
  <si>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</si>
  <si>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</si>
  <si>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</si>
  <si>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</si>
  <si>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</si>
  <si>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</si>
  <si>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</si>
  <si>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</si>
  <si>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</si>
  <si>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</si>
  <si>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</si>
  <si>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</si>
  <si>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</si>
  <si>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</si>
  <si>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</si>
  <si>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</si>
  <si>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</si>
  <si>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</si>
  <si>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</si>
  <si>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</si>
  <si>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</si>
  <si>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</si>
  <si>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</si>
  <si>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</si>
  <si>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</si>
  <si>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</si>
  <si>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</si>
  <si>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</si>
  <si>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</si>
  <si>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</si>
  <si>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</si>
  <si>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</si>
  <si>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</si>
  <si>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</si>
  <si>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</si>
  <si>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</si>
  <si>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</si>
  <si>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</si>
  <si>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</si>
  <si>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</si>
  <si>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</si>
  <si>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</si>
  <si>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</si>
  <si>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</si>
  <si>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</si>
  <si>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</si>
  <si>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</si>
  <si>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</si>
  <si>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</si>
  <si>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</si>
  <si>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</si>
  <si>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</si>
  <si>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</si>
  <si>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</si>
  <si>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</si>
  <si>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</si>
  <si>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</si>
  <si>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</si>
  <si>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</si>
  <si>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</si>
  <si>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</si>
  <si>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</si>
  <si>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</si>
  <si>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</si>
  <si>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</si>
  <si>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</si>
  <si>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</si>
  <si>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</si>
  <si>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</si>
  <si>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</si>
  <si>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</si>
  <si>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</si>
  <si>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</si>
  <si>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</si>
  <si>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</si>
  <si>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</si>
  <si>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</si>
  <si>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</si>
  <si>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</si>
  <si>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</si>
  <si>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</si>
  <si>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</si>
  <si>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</si>
  <si>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</si>
  <si>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</si>
  <si>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</si>
  <si>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</si>
  <si>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</si>
  <si>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</si>
  <si>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</si>
  <si>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</si>
  <si>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</si>
  <si>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</si>
  <si>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</si>
  <si>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</si>
  <si>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</si>
  <si>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</si>
  <si>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</si>
  <si>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</si>
  <si>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</si>
  <si>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</si>
  <si>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</si>
  <si>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</si>
  <si>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</si>
  <si>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</si>
  <si>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</si>
  <si>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</si>
  <si>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</si>
  <si>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</si>
  <si>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</si>
  <si>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</si>
  <si>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</si>
  <si>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</si>
  <si>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</si>
  <si>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</si>
  <si>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</si>
  <si>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</si>
  <si>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</si>
  <si>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</si>
  <si>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</si>
  <si>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</si>
  <si>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</si>
  <si>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</si>
  <si>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</si>
  <si>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</si>
  <si>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</si>
  <si>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</si>
  <si>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</si>
  <si>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</si>
  <si>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</si>
  <si>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</si>
  <si>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</si>
  <si>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</si>
  <si>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</si>
  <si>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</si>
  <si>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</si>
  <si>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</si>
  <si>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</si>
  <si>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</si>
  <si>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</si>
  <si>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</si>
  <si>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</si>
  <si>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</si>
  <si>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</si>
  <si>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</si>
  <si>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</si>
  <si>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</si>
  <si>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</si>
  <si>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</si>
  <si>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</si>
  <si>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</si>
  <si>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</si>
  <si>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</si>
  <si>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</si>
  <si>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</si>
  <si>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</si>
  <si>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</si>
  <si>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</si>
  <si>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</si>
  <si>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</si>
  <si>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</si>
  <si>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</si>
  <si>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</si>
  <si>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</si>
  <si>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</si>
  <si>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</si>
  <si>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</si>
  <si>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</si>
  <si>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</si>
  <si>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</si>
  <si>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</si>
  <si>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</si>
  <si>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</si>
  <si>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</si>
  <si>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</si>
  <si>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</si>
  <si>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</si>
  <si>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</si>
  <si>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</si>
  <si>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</si>
  <si>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</si>
  <si>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</si>
  <si>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</si>
  <si>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</si>
  <si>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</si>
  <si>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</si>
  <si>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</si>
  <si>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</si>
  <si>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</si>
  <si>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</si>
  <si>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</si>
  <si>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</si>
  <si>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</si>
  <si>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</si>
  <si>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</si>
  <si>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</si>
  <si>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</si>
  <si>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</si>
  <si>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</si>
  <si>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</si>
  <si>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</si>
  <si>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</si>
  <si>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</si>
  <si>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</si>
  <si>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</si>
  <si>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</si>
  <si>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</si>
  <si>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</si>
  <si>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</si>
  <si>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</si>
  <si>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</si>
  <si>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</si>
  <si>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</si>
  <si>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</si>
  <si>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</si>
  <si>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</si>
  <si>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</si>
  <si>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</si>
  <si>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</si>
  <si>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</si>
  <si>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</si>
  <si>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</si>
  <si>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</si>
  <si>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</si>
  <si>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</si>
  <si>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</si>
  <si>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</si>
  <si>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</si>
  <si>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</si>
  <si>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</si>
  <si>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</si>
  <si>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</si>
  <si>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</si>
  <si>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</si>
  <si>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</si>
  <si>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</si>
  <si>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</si>
  <si>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</si>
  <si>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</si>
  <si>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</si>
  <si>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</si>
  <si>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</si>
  <si>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</si>
  <si>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</si>
  <si>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</si>
  <si>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</si>
  <si>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</si>
  <si>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</si>
  <si>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</si>
  <si>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</si>
  <si>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</si>
  <si>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</si>
  <si>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</si>
  <si>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</si>
  <si>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</si>
  <si>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</si>
  <si>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</si>
  <si>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</si>
  <si>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</si>
  <si>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</si>
  <si>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</si>
  <si>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</si>
  <si>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</si>
  <si>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</si>
  <si>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</si>
  <si>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</si>
  <si>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</si>
  <si>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</si>
  <si>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</si>
  <si>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</si>
  <si>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</si>
  <si>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</si>
  <si>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</si>
  <si>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</si>
  <si>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</si>
  <si>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</si>
  <si>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</si>
  <si>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</si>
  <si>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</si>
  <si>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</si>
  <si>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</si>
  <si>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</si>
  <si>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</si>
  <si>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</si>
  <si>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</si>
  <si>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</si>
  <si>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</si>
  <si>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</si>
  <si>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</si>
  <si>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</si>
  <si>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</si>
  <si>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</si>
  <si>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</si>
  <si>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</si>
  <si>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</si>
  <si>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</si>
  <si>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</si>
  <si>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</si>
  <si>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</si>
  <si>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</si>
  <si>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</si>
  <si>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</si>
  <si>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</si>
  <si>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</si>
  <si>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</si>
  <si>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</si>
  <si>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</si>
  <si>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</si>
  <si>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</si>
  <si>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</si>
  <si>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</si>
  <si>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</si>
  <si>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</si>
  <si>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</si>
  <si>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</si>
  <si>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</si>
  <si>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</si>
  <si>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</si>
  <si>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</si>
  <si>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</si>
  <si>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</si>
  <si>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</si>
  <si>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</si>
  <si>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</si>
  <si>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</si>
  <si>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</si>
  <si>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</si>
  <si>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</si>
  <si>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</si>
  <si>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</si>
  <si>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</si>
  <si>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</si>
  <si>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</si>
  <si>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</si>
  <si>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</si>
  <si>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</si>
  <si>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</si>
  <si>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</si>
  <si>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</si>
  <si>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</si>
  <si>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</si>
  <si>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</si>
  <si>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</si>
  <si>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</si>
  <si>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</si>
  <si>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</si>
  <si>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</si>
  <si>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</si>
  <si>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</si>
  <si>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</si>
  <si>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</si>
  <si>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</si>
  <si>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</si>
  <si>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</si>
  <si>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</si>
  <si>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</si>
  <si>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</si>
  <si>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</si>
  <si>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</si>
  <si>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</si>
  <si>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</si>
  <si>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</si>
  <si>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</si>
  <si>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</si>
  <si>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</si>
  <si>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</si>
  <si>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</si>
  <si>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</si>
  <si>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</si>
  <si>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</si>
  <si>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</si>
  <si>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</si>
  <si>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</si>
  <si>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</si>
  <si>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</si>
  <si>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</si>
  <si>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</si>
  <si>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</si>
  <si>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</si>
  <si>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</si>
  <si>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</si>
  <si>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</si>
  <si>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</si>
  <si>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</si>
  <si>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</si>
  <si>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</si>
  <si>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</si>
  <si>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</si>
  <si>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</si>
  <si>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</si>
  <si>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</si>
  <si>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</si>
  <si>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</si>
  <si>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</si>
  <si>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</si>
  <si>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</si>
  <si>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</si>
  <si>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</si>
  <si>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</si>
  <si>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</si>
  <si>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</si>
  <si>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</si>
  <si>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</si>
  <si>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</si>
  <si>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</si>
  <si>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</si>
  <si>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</si>
  <si>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</si>
  <si>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</si>
  <si>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</si>
  <si>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</si>
  <si>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</si>
  <si>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</si>
  <si>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</si>
  <si>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</si>
  <si>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</si>
  <si>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</si>
  <si>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</si>
  <si>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</si>
  <si>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</si>
  <si>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</si>
  <si>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</si>
  <si>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</si>
  <si>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</si>
  <si>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</si>
  <si>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</si>
  <si>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</si>
  <si>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</si>
  <si>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</si>
  <si>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</si>
  <si>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</si>
  <si>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</si>
  <si>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</si>
  <si>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</si>
  <si>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</si>
  <si>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</si>
  <si>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</si>
  <si>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</si>
  <si>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</si>
  <si>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</si>
  <si>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</si>
  <si>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</si>
  <si>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</si>
  <si>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</si>
  <si>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</si>
  <si>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</si>
  <si>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</si>
  <si>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</si>
  <si>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</si>
  <si>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</si>
  <si>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</si>
  <si>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</si>
  <si>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</si>
  <si>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</si>
  <si>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</si>
  <si>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</si>
  <si>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</si>
  <si>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</si>
  <si>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</si>
  <si>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</si>
  <si>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</si>
  <si>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</si>
  <si>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</si>
  <si>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</si>
  <si>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</si>
  <si>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</si>
  <si>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</si>
  <si>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</si>
  <si>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</si>
  <si>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</si>
  <si>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</si>
  <si>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</si>
  <si>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</si>
  <si>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</si>
  <si>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</si>
  <si>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</si>
  <si>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</si>
  <si>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</si>
  <si>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</si>
  <si>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</si>
  <si>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</si>
  <si>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</si>
  <si>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</si>
  <si>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</si>
  <si>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</si>
  <si>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</si>
  <si>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</si>
  <si>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</si>
  <si>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</si>
  <si>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</si>
  <si>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</si>
  <si>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</si>
  <si>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</si>
  <si>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</si>
  <si>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</si>
  <si>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</si>
  <si>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</si>
  <si>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</si>
  <si>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</si>
  <si>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</si>
  <si>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</si>
  <si>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</si>
  <si>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</si>
  <si>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</si>
  <si>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</si>
  <si>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</si>
  <si>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</si>
  <si>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</si>
  <si>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</si>
  <si>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</si>
  <si>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</si>
  <si>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</si>
  <si>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</si>
  <si>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</si>
  <si>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</si>
  <si>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</si>
  <si>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</si>
  <si>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</si>
  <si>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</si>
  <si>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</si>
  <si>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</si>
  <si>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</si>
  <si>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</si>
  <si>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</si>
  <si>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</si>
  <si>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</si>
  <si>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</si>
  <si>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</si>
  <si>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</si>
  <si>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</si>
  <si>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</si>
  <si>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</si>
  <si>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</si>
  <si>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</si>
  <si>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</si>
  <si>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</si>
  <si>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</si>
  <si>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</si>
  <si>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</si>
  <si>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</si>
  <si>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</si>
  <si>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</si>
  <si>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</si>
  <si>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</si>
  <si>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</si>
  <si>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</si>
  <si>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</si>
  <si>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</si>
  <si>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</si>
  <si>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</si>
  <si>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</si>
  <si>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</si>
  <si>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</si>
  <si>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</si>
  <si>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</si>
  <si>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</si>
  <si>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</si>
  <si>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</si>
  <si>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</si>
  <si>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</si>
  <si>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</si>
  <si>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</si>
  <si>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</si>
  <si>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</si>
  <si>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</si>
  <si>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</si>
  <si>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</si>
  <si>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</si>
  <si>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</si>
  <si>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</si>
  <si>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</si>
  <si>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</si>
  <si>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</si>
  <si>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</si>
  <si>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</si>
  <si>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</si>
  <si>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</si>
  <si>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</si>
  <si>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</si>
  <si>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</si>
  <si>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</si>
  <si>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</si>
  <si>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</si>
  <si>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</si>
  <si>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</si>
  <si>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</si>
  <si>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</si>
  <si>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</si>
  <si>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</si>
  <si>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</si>
  <si>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</si>
  <si>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</si>
  <si>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</si>
  <si>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</si>
  <si>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</si>
  <si>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</si>
  <si>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</si>
  <si>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</si>
  <si>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</si>
  <si>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</si>
  <si>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</si>
  <si>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</si>
  <si>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</si>
  <si>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</si>
  <si>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</si>
  <si>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</si>
  <si>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</si>
  <si>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</si>
  <si>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</si>
  <si>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</si>
  <si>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</si>
  <si>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</si>
  <si>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</si>
  <si>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</si>
  <si>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</si>
  <si>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</si>
  <si>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</si>
  <si>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</si>
  <si>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</si>
  <si>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</si>
  <si>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</si>
  <si>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</si>
  <si>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</si>
  <si>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</si>
  <si>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</si>
  <si>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</si>
  <si>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</si>
  <si>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</si>
  <si>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</si>
  <si>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</si>
  <si>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</si>
  <si>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</si>
  <si>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</si>
  <si>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</si>
  <si>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</si>
  <si>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</si>
  <si>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</si>
  <si>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</si>
  <si>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</si>
  <si>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</si>
  <si>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</si>
  <si>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</si>
  <si>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</si>
  <si>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</si>
  <si>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</si>
  <si>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</si>
  <si>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</si>
  <si>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</si>
  <si>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</si>
  <si>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</si>
  <si>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</si>
  <si>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</si>
  <si>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</si>
  <si>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</si>
  <si>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</si>
  <si>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</si>
  <si>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</si>
  <si>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</si>
  <si>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</si>
  <si>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</si>
  <si>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</si>
  <si>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</si>
  <si>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</si>
  <si>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</si>
  <si>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</si>
  <si>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</si>
  <si>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</si>
  <si>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</si>
  <si>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</si>
  <si>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</si>
  <si>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</si>
  <si>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</si>
  <si>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</si>
  <si>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</si>
  <si>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</si>
  <si>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</si>
  <si>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</si>
  <si>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</si>
  <si>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</si>
  <si>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</si>
  <si>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</si>
  <si>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</si>
  <si>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</si>
  <si>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</si>
  <si>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</si>
  <si>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</si>
  <si>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</si>
  <si>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</si>
  <si>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</si>
  <si>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</si>
  <si>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</si>
  <si>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</si>
  <si>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</si>
  <si>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</si>
  <si>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</si>
  <si>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</si>
  <si>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</si>
  <si>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</si>
  <si>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</si>
  <si>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</si>
  <si>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</si>
  <si>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</si>
  <si>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</si>
  <si>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</si>
  <si>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</si>
  <si>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</si>
  <si>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</si>
  <si>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</si>
  <si>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</si>
  <si>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</si>
  <si>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</si>
  <si>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</si>
  <si>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</si>
  <si>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</si>
  <si>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</si>
  <si>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</si>
  <si>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</si>
  <si>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</si>
  <si>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</si>
  <si>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</si>
  <si>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</si>
  <si>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</si>
  <si>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</si>
  <si>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</si>
  <si>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</si>
  <si>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</si>
  <si>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</si>
  <si>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</si>
  <si>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</si>
  <si>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</si>
  <si>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</si>
  <si>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</si>
  <si>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</si>
  <si>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</si>
  <si>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</si>
  <si>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</si>
  <si>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</si>
  <si>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</si>
  <si>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</si>
  <si>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</si>
  <si>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</si>
  <si>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</si>
  <si>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</si>
  <si>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</si>
  <si>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</si>
  <si>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</si>
  <si>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</si>
  <si>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</si>
  <si>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</si>
  <si>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</si>
  <si>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</si>
  <si>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</si>
  <si>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</si>
  <si>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</si>
  <si>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</si>
  <si>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</si>
  <si>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</si>
  <si>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</si>
  <si>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</si>
  <si>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</si>
  <si>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</si>
  <si>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</si>
  <si>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</si>
  <si>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</si>
  <si>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</si>
  <si>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</si>
  <si>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</si>
  <si>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</si>
  <si>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</si>
  <si>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</si>
  <si>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</si>
  <si>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</si>
  <si>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</si>
  <si>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</si>
  <si>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</si>
  <si>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</si>
  <si>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</si>
  <si>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</si>
  <si>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</si>
  <si>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</si>
  <si>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</si>
  <si>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</si>
  <si>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</si>
  <si>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</si>
  <si>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</si>
  <si>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</si>
  <si>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</si>
  <si>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</si>
  <si>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</si>
  <si>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</si>
  <si>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</si>
  <si>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</si>
  <si>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</si>
  <si>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</si>
  <si>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</si>
  <si>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</si>
  <si>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</si>
  <si>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</si>
  <si>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</si>
  <si>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</si>
  <si>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</si>
  <si>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</si>
  <si>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</si>
  <si>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</si>
  <si>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</si>
  <si>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</si>
  <si>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</si>
  <si>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</si>
  <si>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</si>
  <si>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</si>
  <si>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</si>
  <si>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</si>
  <si>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</si>
  <si>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</si>
  <si>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</si>
  <si>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</si>
  <si>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</si>
  <si>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</si>
  <si>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</si>
  <si>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</si>
  <si>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</si>
  <si>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</si>
  <si>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</si>
  <si>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</si>
  <si>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</si>
  <si>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</si>
  <si>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</si>
  <si>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</si>
  <si>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</si>
  <si>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</si>
  <si>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</si>
  <si>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</si>
  <si>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</si>
  <si>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</si>
  <si>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</si>
  <si>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</si>
  <si>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</si>
  <si>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</si>
  <si>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</si>
  <si>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</si>
  <si>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</si>
  <si>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</si>
  <si>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</si>
  <si>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</si>
  <si>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</si>
  <si>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</si>
  <si>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</si>
  <si>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</si>
  <si>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</si>
  <si>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</si>
  <si>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</si>
  <si>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</si>
  <si>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</si>
  <si>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</si>
  <si>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</si>
  <si>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</si>
  <si>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</si>
  <si>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</si>
  <si>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</si>
  <si>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</si>
  <si>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</si>
  <si>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</si>
  <si>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</si>
  <si>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</si>
  <si>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</si>
  <si>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</si>
  <si>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</si>
  <si>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</si>
  <si>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</si>
  <si>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</si>
  <si>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</si>
  <si>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</si>
  <si>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</si>
  <si>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</si>
  <si>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</si>
  <si>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</si>
  <si>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</si>
  <si>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</si>
  <si>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</si>
  <si>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</si>
  <si>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</si>
  <si>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</si>
  <si>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</si>
  <si>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</si>
  <si>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</si>
  <si>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</si>
  <si>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</si>
  <si>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</si>
  <si>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</si>
  <si>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</si>
  <si>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</si>
  <si>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</si>
  <si>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</si>
  <si>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</si>
  <si>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</si>
  <si>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</si>
  <si>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</si>
  <si>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</si>
  <si>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</si>
  <si>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</si>
  <si>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</si>
  <si>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</si>
  <si>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</si>
  <si>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</si>
  <si>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</si>
  <si>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</si>
  <si>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</si>
  <si>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</si>
  <si>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</si>
  <si>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</si>
  <si>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</si>
  <si>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</si>
  <si>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</si>
  <si>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</si>
  <si>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</si>
  <si>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</si>
  <si>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</si>
  <si>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</si>
  <si>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</si>
  <si>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</si>
  <si>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</si>
  <si>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</si>
  <si>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</si>
  <si>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</si>
  <si>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</si>
  <si>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</si>
  <si>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</si>
  <si>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</si>
  <si>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</si>
  <si>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</si>
  <si>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</si>
  <si>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</si>
  <si>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</si>
  <si>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</si>
  <si>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</si>
  <si>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</si>
  <si>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</si>
  <si>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</si>
  <si>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</si>
  <si>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</si>
  <si>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</si>
  <si>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</si>
  <si>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</si>
  <si>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</si>
  <si>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</si>
  <si>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</si>
  <si>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</si>
  <si>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</si>
  <si>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</si>
  <si>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</si>
  <si>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</si>
  <si>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</si>
  <si>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</si>
  <si>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</si>
  <si>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</si>
  <si>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</si>
  <si>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</si>
  <si>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</si>
  <si>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</si>
  <si>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</si>
  <si>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</si>
  <si>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</si>
  <si>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</si>
  <si>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</si>
  <si>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</si>
  <si>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</si>
  <si>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</si>
  <si>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</si>
  <si>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</si>
  <si>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</si>
  <si>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</si>
  <si>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</si>
  <si>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</si>
  <si>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</si>
  <si>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</si>
  <si>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</si>
  <si>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</si>
  <si>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</si>
  <si>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</si>
  <si>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</si>
  <si>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</si>
  <si>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</si>
  <si>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</si>
  <si>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</si>
  <si>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</si>
  <si>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</si>
  <si>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</si>
  <si>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</si>
  <si>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</si>
  <si>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</si>
  <si>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</si>
  <si>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</si>
  <si>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</si>
  <si>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</si>
  <si>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</si>
  <si>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</si>
  <si>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</si>
  <si>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</si>
  <si>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</si>
  <si>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</si>
  <si>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</si>
  <si>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</si>
  <si>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</si>
  <si>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</si>
  <si>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</si>
  <si>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</si>
  <si>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</si>
  <si>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</si>
  <si>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</si>
  <si>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</si>
  <si>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</si>
  <si>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</si>
  <si>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</si>
  <si>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</si>
  <si>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</si>
  <si>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</si>
  <si>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</si>
  <si>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</si>
  <si>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</si>
  <si>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</si>
  <si>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</si>
  <si>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</si>
  <si>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</si>
  <si>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</si>
  <si>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</si>
  <si>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</si>
  <si>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</si>
  <si>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</si>
  <si>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</si>
  <si>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</si>
  <si>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</si>
  <si>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</si>
  <si>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</si>
  <si>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</si>
  <si>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</si>
  <si>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</si>
  <si>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</si>
  <si>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</si>
  <si>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</si>
  <si>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</si>
  <si>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</si>
  <si>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</si>
  <si>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</si>
  <si>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</si>
  <si>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</si>
  <si>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</si>
  <si>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</si>
  <si>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</si>
  <si>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</si>
  <si>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</si>
  <si>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</si>
  <si>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</si>
  <si>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</si>
  <si>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</si>
  <si>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</si>
  <si>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</si>
  <si>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</si>
  <si>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</si>
  <si>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</si>
  <si>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</si>
  <si>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</si>
  <si>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</si>
  <si>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</si>
  <si>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</si>
  <si>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</si>
  <si>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</si>
  <si>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</si>
  <si>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</si>
  <si>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</si>
  <si>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</si>
  <si>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</si>
  <si>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</si>
  <si>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</si>
  <si>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</si>
  <si>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</si>
  <si>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</si>
  <si>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</si>
  <si>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</si>
  <si>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</si>
  <si>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</si>
  <si>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</si>
  <si>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</si>
  <si>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</si>
  <si>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</si>
  <si>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</si>
  <si>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</si>
  <si>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</si>
  <si>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</si>
  <si>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</si>
  <si>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</si>
  <si>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</si>
  <si>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</si>
  <si>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</si>
  <si>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</si>
  <si>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</si>
  <si>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</si>
  <si>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</si>
  <si>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</si>
  <si>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</si>
  <si>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</si>
  <si>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</si>
  <si>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</si>
  <si>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</si>
  <si>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</si>
  <si>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</si>
  <si>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</si>
  <si>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</si>
  <si>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</si>
  <si>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</si>
  <si>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</si>
  <si>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</si>
  <si>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</si>
  <si>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</si>
  <si>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</si>
  <si>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</si>
  <si>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</si>
  <si>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</si>
  <si>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</si>
  <si>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</si>
  <si>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</si>
  <si>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</si>
  <si>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</si>
  <si>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</si>
  <si>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</si>
  <si>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</si>
  <si>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</si>
  <si>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</si>
  <si>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</si>
  <si>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</si>
  <si>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</si>
  <si>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</si>
  <si>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</si>
  <si>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</si>
  <si>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</si>
  <si>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</si>
  <si>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</si>
  <si>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</si>
  <si>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</si>
  <si>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</si>
  <si>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</si>
  <si>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</si>
  <si>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</si>
  <si>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</si>
  <si>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</si>
  <si>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</si>
  <si>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</si>
  <si>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</si>
  <si>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</si>
  <si>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</si>
  <si>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</si>
  <si>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</si>
  <si>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</si>
  <si>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</si>
  <si>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</si>
  <si>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</si>
  <si>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</si>
  <si>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</si>
  <si>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</si>
  <si>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</si>
  <si>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</si>
  <si>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</si>
  <si>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</si>
  <si>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</si>
  <si>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</si>
  <si>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</si>
  <si>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</si>
  <si>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</si>
  <si>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</si>
  <si>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</si>
  <si>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</si>
  <si>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</si>
  <si>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</si>
  <si>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</si>
  <si>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</si>
  <si>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</si>
  <si>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</si>
  <si>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</si>
  <si>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</si>
  <si>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</si>
  <si>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</si>
  <si>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</si>
  <si>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</si>
  <si>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</si>
  <si>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</si>
  <si>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</si>
  <si>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</si>
  <si>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</si>
  <si>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</si>
  <si>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</si>
  <si>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</si>
  <si>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</si>
  <si>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</si>
  <si>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</si>
  <si>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</si>
  <si>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</si>
  <si>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</si>
  <si>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</si>
  <si>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</si>
  <si>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</si>
  <si>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</si>
  <si>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</si>
  <si>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</si>
  <si>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</si>
  <si>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</si>
  <si>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</si>
  <si>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</si>
  <si>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</si>
  <si>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</si>
  <si>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</si>
  <si>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</si>
  <si>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</si>
  <si>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</si>
  <si>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</si>
  <si>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</si>
  <si>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</si>
  <si>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</si>
  <si>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</si>
  <si>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</si>
  <si>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</si>
  <si>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</si>
  <si>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</si>
  <si>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</si>
  <si>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</si>
  <si>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</si>
  <si>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</si>
  <si>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</si>
  <si>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</si>
  <si>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</si>
  <si>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</si>
  <si>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</si>
  <si>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</si>
  <si>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</si>
  <si>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</si>
  <si>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</si>
  <si>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</si>
  <si>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</si>
  <si>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</si>
  <si>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</si>
  <si>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</si>
  <si>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</si>
  <si>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</si>
  <si>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</si>
  <si>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</si>
  <si>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</si>
  <si>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</si>
  <si>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</si>
  <si>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</si>
  <si>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</si>
  <si>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</si>
  <si>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</si>
  <si>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</si>
  <si>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</si>
  <si>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</si>
  <si>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</si>
  <si>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</si>
  <si>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</si>
  <si>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</si>
  <si>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</si>
  <si>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</si>
  <si>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</si>
  <si>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</si>
  <si>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</si>
  <si>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</si>
  <si>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</si>
  <si>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</si>
  <si>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</si>
  <si>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</si>
  <si>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</si>
  <si>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</si>
  <si>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</si>
  <si>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</si>
  <si>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</si>
  <si>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</si>
  <si>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</si>
  <si>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</si>
  <si>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</si>
  <si>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</si>
  <si>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</si>
  <si>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</si>
  <si>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</si>
  <si>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</si>
  <si>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</si>
  <si>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</si>
  <si>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</si>
  <si>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</si>
  <si>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</si>
  <si>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</si>
  <si>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</si>
  <si>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</si>
  <si>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</si>
  <si>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</si>
  <si>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</si>
  <si>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</si>
  <si>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</si>
  <si>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</si>
  <si>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</si>
  <si>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</si>
  <si>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</si>
  <si>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</si>
  <si>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</si>
  <si>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</si>
  <si>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</si>
  <si>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</si>
  <si>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</si>
  <si>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</si>
  <si>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</si>
  <si>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</si>
  <si>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</si>
  <si>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</si>
  <si>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</si>
  <si>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</si>
  <si>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</si>
  <si>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</si>
  <si>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</si>
  <si>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</si>
  <si>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</si>
  <si>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</si>
  <si>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</si>
  <si>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</si>
  <si>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</si>
  <si>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</si>
  <si>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</si>
  <si>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</si>
  <si>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</si>
  <si>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</si>
  <si>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</si>
  <si>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</si>
  <si>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</si>
  <si>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</si>
  <si>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</si>
  <si>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</si>
  <si>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</si>
  <si>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</si>
  <si>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</si>
  <si>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</si>
  <si>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</si>
  <si>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</si>
  <si>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</si>
  <si>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</si>
  <si>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</si>
  <si>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</si>
  <si>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</si>
  <si>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</si>
  <si>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</si>
  <si>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</si>
  <si>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</si>
  <si>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</si>
  <si>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</si>
  <si>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</si>
  <si>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</si>
  <si>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</si>
  <si>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</si>
  <si>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</si>
  <si>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</si>
  <si>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</si>
  <si>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</si>
  <si>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</si>
  <si>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</si>
  <si>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</si>
  <si>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</si>
  <si>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</si>
  <si>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</si>
  <si>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</si>
  <si>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</si>
  <si>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</si>
  <si>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</si>
  <si>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</si>
  <si>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</si>
  <si>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</si>
  <si>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</si>
  <si>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</si>
  <si>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</si>
  <si>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</si>
  <si>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</si>
  <si>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</si>
  <si>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</si>
  <si>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</si>
  <si>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</si>
  <si>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</si>
  <si>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</si>
  <si>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</si>
  <si>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</si>
  <si>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</si>
  <si>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</si>
  <si>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</si>
  <si>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</si>
  <si>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</si>
  <si>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</si>
  <si>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</si>
  <si>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</si>
  <si>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</si>
  <si>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</si>
  <si>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</si>
  <si>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</si>
  <si>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</si>
  <si>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</si>
  <si>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</si>
  <si>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</si>
  <si>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</si>
  <si>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</si>
  <si>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</si>
  <si>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</si>
  <si>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</si>
  <si>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</si>
  <si>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</si>
  <si>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</si>
  <si>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</si>
  <si>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</si>
  <si>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</si>
  <si>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</si>
  <si>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</si>
  <si>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</si>
  <si>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</si>
  <si>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</si>
  <si>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</si>
  <si>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</si>
  <si>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</si>
  <si>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</si>
  <si>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</si>
  <si>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</si>
  <si>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</si>
  <si>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</si>
  <si>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</si>
  <si>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</si>
  <si>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</si>
  <si>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</si>
  <si>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</si>
  <si>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</si>
  <si>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</si>
  <si>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</si>
  <si>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</si>
  <si>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</si>
  <si>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</si>
  <si>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</si>
  <si>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</si>
  <si>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</si>
  <si>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</si>
  <si>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</si>
  <si>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</si>
  <si>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</si>
  <si>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</si>
  <si>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</si>
  <si>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</si>
  <si>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</si>
  <si>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</si>
  <si>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</si>
  <si>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</si>
  <si>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</si>
  <si>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</si>
  <si>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</si>
  <si>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</si>
  <si>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</si>
  <si>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</si>
  <si>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</si>
  <si>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</si>
  <si>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</si>
  <si>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</si>
  <si>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</si>
  <si>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</si>
  <si>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</si>
  <si>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</si>
  <si>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</si>
  <si>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</si>
  <si>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</si>
  <si>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</si>
  <si>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</si>
  <si>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</si>
  <si>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</si>
  <si>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</si>
  <si>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</si>
  <si>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</si>
  <si>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</si>
  <si>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</si>
  <si>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</si>
  <si>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</si>
  <si>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</si>
  <si>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</si>
  <si>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</si>
  <si>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</si>
  <si>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</si>
  <si>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</si>
  <si>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</si>
  <si>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</si>
  <si>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</si>
  <si>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</si>
  <si>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</si>
  <si>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</si>
  <si>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</si>
  <si>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</si>
  <si>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</si>
  <si>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</si>
  <si>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</si>
  <si>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</si>
  <si>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</si>
  <si>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</si>
  <si>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</si>
  <si>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</si>
  <si>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</si>
  <si>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</si>
  <si>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</si>
  <si>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</si>
  <si>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</si>
  <si>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</si>
  <si>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</si>
  <si>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</si>
  <si>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</si>
  <si>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</si>
  <si>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</si>
  <si>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</si>
  <si>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</si>
  <si>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</si>
  <si>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</si>
  <si>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</si>
  <si>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</si>
  <si>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</si>
  <si>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</si>
  <si>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</si>
  <si>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</si>
  <si>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</si>
  <si>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</si>
  <si>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</si>
  <si>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</si>
  <si>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</si>
  <si>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</si>
  <si>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</si>
  <si>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</si>
  <si>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</si>
  <si>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</si>
  <si>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</si>
  <si>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</si>
  <si>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</si>
  <si>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</si>
  <si>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</si>
  <si>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</si>
  <si>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</si>
  <si>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</si>
  <si>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</si>
  <si>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</si>
  <si>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</si>
  <si>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</si>
  <si>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</si>
  <si>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</si>
  <si>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</si>
  <si>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</si>
  <si>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</si>
  <si>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</si>
  <si>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</si>
  <si>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</si>
  <si>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</si>
  <si>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</si>
  <si>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</si>
  <si>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</si>
  <si>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</si>
  <si>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</si>
  <si>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</si>
  <si>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</si>
  <si>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</si>
  <si>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</si>
  <si>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</si>
  <si>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</si>
  <si>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</si>
  <si>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</si>
  <si>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</si>
  <si>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</si>
  <si>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</si>
  <si>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</si>
  <si>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</si>
  <si>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</si>
  <si>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</si>
  <si>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</si>
  <si>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</si>
  <si>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</si>
  <si>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</si>
  <si>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</si>
  <si>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</si>
  <si>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</si>
  <si>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</si>
  <si>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</si>
  <si>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</si>
  <si>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</si>
  <si>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</si>
  <si>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</si>
  <si>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</si>
  <si>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</si>
  <si>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</si>
  <si>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</si>
  <si>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</si>
  <si>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</si>
  <si>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</si>
  <si>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</si>
  <si>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</si>
  <si>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</si>
  <si>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</si>
  <si>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</si>
  <si>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</si>
  <si>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</si>
  <si>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</si>
  <si>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</si>
  <si>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</si>
  <si>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</si>
  <si>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</si>
  <si>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</si>
  <si>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</si>
  <si>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</si>
  <si>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</si>
  <si>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</si>
  <si>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</si>
  <si>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</si>
  <si>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</si>
  <si>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</si>
  <si>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</si>
  <si>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</si>
  <si>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</si>
  <si>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</si>
  <si>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</si>
  <si>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</si>
  <si>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</si>
  <si>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</si>
  <si>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</si>
  <si>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</si>
  <si>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</si>
  <si>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</si>
  <si>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</si>
  <si>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</si>
  <si>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</si>
  <si>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</si>
  <si>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</si>
  <si>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</si>
  <si>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</si>
  <si>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</si>
  <si>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</si>
  <si>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</si>
  <si>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</si>
  <si>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</si>
  <si>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</si>
  <si>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</si>
  <si>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</si>
  <si>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</si>
  <si>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</si>
  <si>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</si>
  <si>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</si>
  <si>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</si>
  <si>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</si>
  <si>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</si>
  <si>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</si>
  <si>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</si>
  <si>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</si>
  <si>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</si>
  <si>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</si>
  <si>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</si>
  <si>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</si>
  <si>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</si>
  <si>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</si>
  <si>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</si>
  <si>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</si>
  <si>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</si>
  <si>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</si>
  <si>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</si>
  <si>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</si>
  <si>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</si>
  <si>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</si>
  <si>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</si>
  <si>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</si>
  <si>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</si>
  <si>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</si>
  <si>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</si>
  <si>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</si>
  <si>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</si>
  <si>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</si>
  <si>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</si>
  <si>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</si>
  <si>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</si>
  <si>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</si>
  <si>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</si>
  <si>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</si>
  <si>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</si>
  <si>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</si>
  <si>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</si>
  <si>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</si>
  <si>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</si>
  <si>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</si>
  <si>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</si>
  <si>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</si>
  <si>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</si>
  <si>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</si>
  <si>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</si>
  <si>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</si>
  <si>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</si>
  <si>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</si>
  <si>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</si>
  <si>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</si>
  <si>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</si>
  <si>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</si>
  <si>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</si>
  <si>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</si>
  <si>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</si>
  <si>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</si>
  <si>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</si>
  <si>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</si>
  <si>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</si>
  <si>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</si>
  <si>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</si>
  <si>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</si>
  <si>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</si>
  <si>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</si>
  <si>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</si>
  <si>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</si>
  <si>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</si>
  <si>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</si>
  <si>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</si>
  <si>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</si>
  <si>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</si>
  <si>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</si>
  <si>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</si>
  <si>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</si>
  <si>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</si>
  <si>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</si>
  <si>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</si>
  <si>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</si>
  <si>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</si>
  <si>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</si>
  <si>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</si>
  <si>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</si>
  <si>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</si>
  <si>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</si>
  <si>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</si>
  <si>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</si>
  <si>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</si>
  <si>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</si>
  <si>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</si>
  <si>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</si>
  <si>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</si>
  <si>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</si>
  <si>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</si>
  <si>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</si>
  <si>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</si>
  <si>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</si>
  <si>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</si>
  <si>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</si>
  <si>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</si>
  <si>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</si>
  <si>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</si>
  <si>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</si>
  <si>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</si>
  <si>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</si>
  <si>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</si>
  <si>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</si>
  <si>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</si>
  <si>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</si>
  <si>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</si>
  <si>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</si>
  <si>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</si>
  <si>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</si>
  <si>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</si>
  <si>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</si>
  <si>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</si>
  <si>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</si>
  <si>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</si>
  <si>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</si>
  <si>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</si>
  <si>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</si>
  <si>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</si>
  <si>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</si>
  <si>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</si>
  <si>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</si>
  <si>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</si>
  <si>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</si>
  <si>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</si>
  <si>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</si>
  <si>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</si>
  <si>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</si>
  <si>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</si>
  <si>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</si>
  <si>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</si>
  <si>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</si>
  <si>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</si>
  <si>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</si>
  <si>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</si>
  <si>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</si>
  <si>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</si>
  <si>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</si>
  <si>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</si>
  <si>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</si>
  <si>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</si>
  <si>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</si>
  <si>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</si>
  <si>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</si>
  <si>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</si>
  <si>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</si>
  <si>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</si>
  <si>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</si>
  <si>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</si>
  <si>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</si>
  <si>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</si>
  <si>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</si>
  <si>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</si>
  <si>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</si>
  <si>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</si>
  <si>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</si>
  <si>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</si>
  <si>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</si>
  <si>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</si>
  <si>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</si>
  <si>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</si>
  <si>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</si>
  <si>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</si>
  <si>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</si>
  <si>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</si>
  <si>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</si>
  <si>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</si>
  <si>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</si>
  <si>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</si>
  <si>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</si>
  <si>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</si>
  <si>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</si>
  <si>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</si>
  <si>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</si>
  <si>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</si>
  <si>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</si>
  <si>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</si>
  <si>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</si>
  <si>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</si>
  <si>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</si>
  <si>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</si>
  <si>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</si>
  <si>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</si>
  <si>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</si>
  <si>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</si>
  <si>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</si>
  <si>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</si>
  <si>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</si>
  <si>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</si>
  <si>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</si>
  <si>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</si>
  <si>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</si>
  <si>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</si>
  <si>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</si>
  <si>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</si>
  <si>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</si>
  <si>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</si>
  <si>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</si>
  <si>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</si>
  <si>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</si>
  <si>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</si>
  <si>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</si>
  <si>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</si>
  <si>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</si>
  <si>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</si>
  <si>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</si>
  <si>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</si>
  <si>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</si>
  <si>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</si>
  <si>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</si>
  <si>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</si>
  <si>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</si>
  <si>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</si>
  <si>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</si>
  <si>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</si>
  <si>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</si>
  <si>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</si>
  <si>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</si>
  <si>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</si>
  <si>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</si>
  <si>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</si>
  <si>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</si>
  <si>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</si>
  <si>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</si>
  <si>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</si>
  <si>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</si>
  <si>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</si>
  <si>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</si>
  <si>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</si>
  <si>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</si>
  <si>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</si>
  <si>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</si>
  <si>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</si>
  <si>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</si>
  <si>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</si>
  <si>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</si>
  <si>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</si>
  <si>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</si>
  <si>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</si>
  <si>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</si>
  <si>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</si>
  <si>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</si>
  <si>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</si>
  <si>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</si>
  <si>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</si>
  <si>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</si>
  <si>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</si>
  <si>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</si>
  <si>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</si>
  <si>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</si>
  <si>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</si>
  <si>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</si>
  <si>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</si>
  <si>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</si>
  <si>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</si>
  <si>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</si>
  <si>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</si>
  <si>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</si>
  <si>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</si>
  <si>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</si>
  <si>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</si>
  <si>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</si>
  <si>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</si>
  <si>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</si>
  <si>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</si>
  <si>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</si>
  <si>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</si>
  <si>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</si>
  <si>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</si>
  <si>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</si>
  <si>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</si>
  <si>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</si>
  <si>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</si>
  <si>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</si>
  <si>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</si>
  <si>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</si>
  <si>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</si>
  <si>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</si>
  <si>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</si>
  <si>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</si>
  <si>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</si>
  <si>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</si>
  <si>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</si>
  <si>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</si>
  <si>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</si>
  <si>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</si>
  <si>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</si>
  <si>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</si>
  <si>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</si>
  <si>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</si>
  <si>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</si>
  <si>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</si>
  <si>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</si>
  <si>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</si>
  <si>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</si>
  <si>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</si>
  <si>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</si>
  <si>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</si>
  <si>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</si>
  <si>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</si>
  <si>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</si>
  <si>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</si>
  <si>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</si>
  <si>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</si>
  <si>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</si>
  <si>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</si>
  <si>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</si>
  <si>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</si>
  <si>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</si>
  <si>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</si>
  <si>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</si>
  <si>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</si>
  <si>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</si>
  <si>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</si>
  <si>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</si>
  <si>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</si>
  <si>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</si>
  <si>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</si>
  <si>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</si>
  <si>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</si>
  <si>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</si>
  <si>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</si>
  <si>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</si>
  <si>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</si>
  <si>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</si>
  <si>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</si>
  <si>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</si>
  <si>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</si>
  <si>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</si>
  <si>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</si>
  <si>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</si>
  <si>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</si>
  <si>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</si>
  <si>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</si>
  <si>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</si>
  <si>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</si>
  <si>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</si>
  <si>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</si>
  <si>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</si>
  <si>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</si>
  <si>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</si>
  <si>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</si>
  <si>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</si>
  <si>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</si>
  <si>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</si>
  <si>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</si>
  <si>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</si>
  <si>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</si>
  <si>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</si>
  <si>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</si>
  <si>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</si>
  <si>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</si>
  <si>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</si>
  <si>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</si>
  <si>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</si>
  <si>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</si>
  <si>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</si>
  <si>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</si>
  <si>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</si>
  <si>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</si>
  <si>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</si>
  <si>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</si>
  <si>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</si>
  <si>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</si>
  <si>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</si>
  <si>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</si>
  <si>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</si>
  <si>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</si>
  <si>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</si>
  <si>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</si>
  <si>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</si>
  <si>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</si>
  <si>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</si>
  <si>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</si>
  <si>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</si>
  <si>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</si>
  <si>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</si>
  <si>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</si>
  <si>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</si>
  <si>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</si>
  <si>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</si>
  <si>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</si>
  <si>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</si>
  <si>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</si>
  <si>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</si>
  <si>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</si>
  <si>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</si>
  <si>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</si>
  <si>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</si>
  <si>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</si>
  <si>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</si>
  <si>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</si>
  <si>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</si>
  <si>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</si>
  <si>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</si>
  <si>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</si>
  <si>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</si>
  <si>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</si>
  <si>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</si>
  <si>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</si>
  <si>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</si>
  <si>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</si>
  <si>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</si>
  <si>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</si>
  <si>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</si>
  <si>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</si>
  <si>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</si>
  <si>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</si>
  <si>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</si>
  <si>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</si>
  <si>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</si>
  <si>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</si>
  <si>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</si>
  <si>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</si>
  <si>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</si>
  <si>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</si>
  <si>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</si>
  <si>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</si>
  <si>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</si>
  <si>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</si>
  <si>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</si>
  <si>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</si>
  <si>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</si>
  <si>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</si>
  <si>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</si>
  <si>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</si>
  <si>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</si>
  <si>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</si>
  <si>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</si>
  <si>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</si>
  <si>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</si>
  <si>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</si>
  <si>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</si>
  <si>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</si>
  <si>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</si>
  <si>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</si>
  <si>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</si>
  <si>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</si>
  <si>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</si>
  <si>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</si>
  <si>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</si>
  <si>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</si>
  <si>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</si>
  <si>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</si>
  <si>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</si>
  <si>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</si>
  <si>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</si>
  <si>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</si>
  <si>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</si>
  <si>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</si>
  <si>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</si>
  <si>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</si>
  <si>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</si>
  <si>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</si>
  <si>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</si>
  <si>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</si>
  <si>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</si>
  <si>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</si>
  <si>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</si>
  <si>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</si>
  <si>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</si>
  <si>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</si>
  <si>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</si>
  <si>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</si>
  <si>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</si>
  <si>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</si>
  <si>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</si>
  <si>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</si>
  <si>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</si>
  <si>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</si>
  <si>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</si>
  <si>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</si>
  <si>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</si>
  <si>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</si>
  <si>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</si>
  <si>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</si>
  <si>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</si>
  <si>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</si>
  <si>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</si>
  <si>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</si>
  <si>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</si>
  <si>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</si>
  <si>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</si>
  <si>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</si>
  <si>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</si>
  <si>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</si>
  <si>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</si>
  <si>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</si>
  <si>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</si>
  <si>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</si>
  <si>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</si>
  <si>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</si>
  <si>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</si>
  <si>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</si>
  <si>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</si>
  <si>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</si>
  <si>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</si>
  <si>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</si>
  <si>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</si>
  <si>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</si>
  <si>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</si>
  <si>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</si>
  <si>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</si>
  <si>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</si>
  <si>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</si>
  <si>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</si>
  <si>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</si>
  <si>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</si>
  <si>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</si>
  <si>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</si>
  <si>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</si>
  <si>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</si>
  <si>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</si>
  <si>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</si>
  <si>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</si>
  <si>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</si>
  <si>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</si>
  <si>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</si>
  <si>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</si>
  <si>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</si>
  <si>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</si>
  <si>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</si>
  <si>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</si>
  <si>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</si>
  <si>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</si>
  <si>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</si>
  <si>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</si>
  <si>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</si>
  <si>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</si>
  <si>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</si>
  <si>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</si>
  <si>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</si>
  <si>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</si>
  <si>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</si>
  <si>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</si>
  <si>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</si>
  <si>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</si>
  <si>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</si>
  <si>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</si>
  <si>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</si>
  <si>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</si>
  <si>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</si>
  <si>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</si>
  <si>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</si>
  <si>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</si>
  <si>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</si>
  <si>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</si>
  <si>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</si>
  <si>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</si>
  <si>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</si>
  <si>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</si>
  <si>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</si>
  <si>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</si>
  <si>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</si>
  <si>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</si>
  <si>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</si>
  <si>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</si>
  <si>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</si>
  <si>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</si>
  <si>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</si>
  <si>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</si>
  <si>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</si>
  <si>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</si>
  <si>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</si>
  <si>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</si>
  <si>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</si>
  <si>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</si>
  <si>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</si>
  <si>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</si>
  <si>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</si>
  <si>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</si>
  <si>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</si>
  <si>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</si>
  <si>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</si>
  <si>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</si>
  <si>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</si>
  <si>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</si>
  <si>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</si>
  <si>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</si>
  <si>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</si>
  <si>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</si>
  <si>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</si>
  <si>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</si>
  <si>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</si>
  <si>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</si>
  <si>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</si>
  <si>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</si>
  <si>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</si>
  <si>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</si>
  <si>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</si>
  <si>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</si>
  <si>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</si>
  <si>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</si>
  <si>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</si>
  <si>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</si>
  <si>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</si>
  <si>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</si>
  <si>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</si>
  <si>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</si>
  <si>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</si>
  <si>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</si>
  <si>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</si>
  <si>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</si>
  <si>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</si>
  <si>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</si>
  <si>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</si>
  <si>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</si>
  <si>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</si>
  <si>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</si>
  <si>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</si>
  <si>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</si>
  <si>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</si>
  <si>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</si>
  <si>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</si>
  <si>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</si>
  <si>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</si>
  <si>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</si>
  <si>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</si>
  <si>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</si>
  <si>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</si>
  <si>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</si>
  <si>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</si>
  <si>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</si>
  <si>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</si>
  <si>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</si>
  <si>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</si>
  <si>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</si>
  <si>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</si>
  <si>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</si>
  <si>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</si>
  <si>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</si>
  <si>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</si>
  <si>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</si>
  <si>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</si>
  <si>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</si>
  <si>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</si>
  <si>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</si>
  <si>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</si>
  <si>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</si>
  <si>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</si>
  <si>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</si>
  <si>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</si>
  <si>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</si>
  <si>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</si>
  <si>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</si>
  <si>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</si>
  <si>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</si>
  <si>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</si>
  <si>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</si>
  <si>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</si>
  <si>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</si>
  <si>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</si>
  <si>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</si>
  <si>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</si>
  <si>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</si>
  <si>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</si>
  <si>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</si>
  <si>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</si>
  <si>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</si>
  <si>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</si>
  <si>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</si>
  <si>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</si>
  <si>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</si>
  <si>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</si>
  <si>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</si>
  <si>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</si>
  <si>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</si>
  <si>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</si>
  <si>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</si>
  <si>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</si>
  <si>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</si>
  <si>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</si>
  <si>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</si>
  <si>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</si>
  <si>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</si>
  <si>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</si>
  <si>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</si>
  <si>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</si>
  <si>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</si>
  <si>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</si>
  <si>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</si>
  <si>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</si>
  <si>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</si>
  <si>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</si>
  <si>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</si>
  <si>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</si>
  <si>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</si>
  <si>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</si>
  <si>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</si>
  <si>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</si>
  <si>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</si>
  <si>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</si>
  <si>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</si>
  <si>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</si>
  <si>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</si>
  <si>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</si>
  <si>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</si>
  <si>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</si>
  <si>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</si>
  <si>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</si>
  <si>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</si>
  <si>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</si>
  <si>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</si>
  <si>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</si>
  <si>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</si>
  <si>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</si>
  <si>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</si>
  <si>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</si>
  <si>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</si>
  <si>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</si>
  <si>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</si>
  <si>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</si>
  <si>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</si>
  <si>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</si>
  <si>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</si>
  <si>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</si>
  <si>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</si>
  <si>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</si>
  <si>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</si>
  <si>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</si>
  <si>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</si>
  <si>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</si>
  <si>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</si>
  <si>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</si>
  <si>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</si>
  <si>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</si>
  <si>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</si>
  <si>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</si>
  <si>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</si>
  <si>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</si>
  <si>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</si>
  <si>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</si>
  <si>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</si>
  <si>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</si>
  <si>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</si>
  <si>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</si>
  <si>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</si>
  <si>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</si>
  <si>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</si>
  <si>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</si>
  <si>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</si>
  <si>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</si>
  <si>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</si>
  <si>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</si>
  <si>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</si>
  <si>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</si>
  <si>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</si>
  <si>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</si>
  <si>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</si>
  <si>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</si>
  <si>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</si>
  <si>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</si>
  <si>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</si>
  <si>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</si>
  <si>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</si>
  <si>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</si>
  <si>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</si>
  <si>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</si>
  <si>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</si>
  <si>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</si>
  <si>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</si>
  <si>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</si>
  <si>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</si>
  <si>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</si>
  <si>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</si>
  <si>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</si>
  <si>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</si>
  <si>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</si>
  <si>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</si>
  <si>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</si>
  <si>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</si>
  <si>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</si>
  <si>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</si>
  <si>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</si>
  <si>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</si>
  <si>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</si>
  <si>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</si>
  <si>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</si>
  <si>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</si>
  <si>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</si>
  <si>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</si>
  <si>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</si>
  <si>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</si>
  <si>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</si>
  <si>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</si>
  <si>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</si>
  <si>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</si>
  <si>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</si>
  <si>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</si>
  <si>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</si>
  <si>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</si>
  <si>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</si>
  <si>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</si>
  <si>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</si>
  <si>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</si>
  <si>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</si>
  <si>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</si>
  <si>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</si>
  <si>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</si>
  <si>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</si>
  <si>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</si>
  <si>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</si>
  <si>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</si>
  <si>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</si>
  <si>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</si>
  <si>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</si>
  <si>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</si>
  <si>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</si>
  <si>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</si>
  <si>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</si>
  <si>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</si>
  <si>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</si>
  <si>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</si>
  <si>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</si>
  <si>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</si>
  <si>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</si>
  <si>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</si>
  <si>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</si>
  <si>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</si>
  <si>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</si>
  <si>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</si>
  <si>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</si>
  <si>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</si>
  <si>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</si>
  <si>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</si>
  <si>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</si>
  <si>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</si>
  <si>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</si>
  <si>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</si>
  <si>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</si>
  <si>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</si>
  <si>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</si>
  <si>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</si>
  <si>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</si>
  <si>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</si>
  <si>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</si>
  <si>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</si>
  <si>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</si>
  <si>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</si>
  <si>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</si>
  <si>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</si>
  <si>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</si>
  <si>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</si>
  <si>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</si>
  <si>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</si>
  <si>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</si>
  <si>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</si>
  <si>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</si>
  <si>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</si>
  <si>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</si>
  <si>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</si>
  <si>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</si>
  <si>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</si>
  <si>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</si>
  <si>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</si>
  <si>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</si>
  <si>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</si>
  <si>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</si>
  <si>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</si>
  <si>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</si>
  <si>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</si>
  <si>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</si>
  <si>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</si>
  <si>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</si>
  <si>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</si>
  <si>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</si>
  <si>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</si>
  <si>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</si>
  <si>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</si>
  <si>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</si>
  <si>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</si>
  <si>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</si>
  <si>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</si>
  <si>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</si>
  <si>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</si>
  <si>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</si>
  <si>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</si>
  <si>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</si>
  <si>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</si>
  <si>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</si>
  <si>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</si>
  <si>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</si>
  <si>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</si>
  <si>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</si>
  <si>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</si>
  <si>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</si>
  <si>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</si>
  <si>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</si>
  <si>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</si>
  <si>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</si>
  <si>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</si>
  <si>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</si>
  <si>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</si>
  <si>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</si>
  <si>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</si>
  <si>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</si>
  <si>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</si>
  <si>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</si>
  <si>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</si>
  <si>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</si>
  <si>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</si>
  <si>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</si>
  <si>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</si>
  <si>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</si>
  <si>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</si>
  <si>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</si>
  <si>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</si>
  <si>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</si>
  <si>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</si>
  <si>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</si>
  <si>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</si>
  <si>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</si>
  <si>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</si>
  <si>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</si>
  <si>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</si>
  <si>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</si>
  <si>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</si>
  <si>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</si>
  <si>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</si>
  <si>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</si>
  <si>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</si>
  <si>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</si>
  <si>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</si>
  <si>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</si>
  <si>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</si>
  <si>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</si>
  <si>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</si>
  <si>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</si>
  <si>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</si>
  <si>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</si>
  <si>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</si>
  <si>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</si>
  <si>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</si>
  <si>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</si>
  <si>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</si>
  <si>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</si>
  <si>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</si>
  <si>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</si>
  <si>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</si>
  <si>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</si>
  <si>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</si>
  <si>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</si>
  <si>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</si>
  <si>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</si>
  <si>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</si>
  <si>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</si>
  <si>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</si>
  <si>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</si>
  <si>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</si>
  <si>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</si>
  <si>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</si>
  <si>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</si>
  <si>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</si>
  <si>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</si>
  <si>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</si>
  <si>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</si>
  <si>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</si>
  <si>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</si>
  <si>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</si>
  <si>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</si>
  <si>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</si>
  <si>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</si>
  <si>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</si>
  <si>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</si>
  <si>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</si>
  <si>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</si>
  <si>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</si>
  <si>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</si>
  <si>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</si>
  <si>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</si>
  <si>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</si>
  <si>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</si>
  <si>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</si>
  <si>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</si>
  <si>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</si>
  <si>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</si>
  <si>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</si>
  <si>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</si>
  <si>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</si>
  <si>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</si>
  <si>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</si>
  <si>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</si>
  <si>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</si>
  <si>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</si>
  <si>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</si>
  <si>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</si>
  <si>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</si>
  <si>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</si>
  <si>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</si>
  <si>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</si>
  <si>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</si>
  <si>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</si>
  <si>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</si>
  <si>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</si>
  <si>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</si>
  <si>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</si>
  <si>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</si>
  <si>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</si>
  <si>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</si>
  <si>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</si>
  <si>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</si>
  <si>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</si>
  <si>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</si>
  <si>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</si>
  <si>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</si>
  <si>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</si>
  <si>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</si>
  <si>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</si>
  <si>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</si>
  <si>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</si>
  <si>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</si>
  <si>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</si>
  <si>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</si>
  <si>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</si>
  <si>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</si>
  <si>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</si>
  <si>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</si>
  <si>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</si>
  <si>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</si>
  <si>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</si>
  <si>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</si>
  <si>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</si>
  <si>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</si>
  <si>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</si>
  <si>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</si>
  <si>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</si>
  <si>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</si>
  <si>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</si>
  <si>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</si>
  <si>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</si>
  <si>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</si>
  <si>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</si>
  <si>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</si>
  <si>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</si>
  <si>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</si>
  <si>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</si>
  <si>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</si>
  <si>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</si>
  <si>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</si>
  <si>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</si>
  <si>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</si>
  <si>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</si>
  <si>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</si>
  <si>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</si>
  <si>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</si>
  <si>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</si>
  <si>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</si>
  <si>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</si>
  <si>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</si>
  <si>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</si>
  <si>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</si>
  <si>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</si>
  <si>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</si>
  <si>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</si>
  <si>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</si>
  <si>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</si>
  <si>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</si>
  <si>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</si>
  <si>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</si>
  <si>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</si>
  <si>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</si>
  <si>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</si>
  <si>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</si>
  <si>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</si>
  <si>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</si>
  <si>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</si>
  <si>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</si>
  <si>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</si>
  <si>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</si>
  <si>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</si>
  <si>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</si>
  <si>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</si>
  <si>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</si>
  <si>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</si>
  <si>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</si>
  <si>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</si>
  <si>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</si>
  <si>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</si>
  <si>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</si>
  <si>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</si>
  <si>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</si>
  <si>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</si>
  <si>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</si>
  <si>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</si>
  <si>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</si>
  <si>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</si>
  <si>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</si>
  <si>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</si>
  <si>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</si>
  <si>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</si>
  <si>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</si>
  <si>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</si>
  <si>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</si>
  <si>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</si>
  <si>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</si>
  <si>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</si>
  <si>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</si>
  <si>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</si>
  <si>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</si>
  <si>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</si>
  <si>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</si>
  <si>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</si>
  <si>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</si>
  <si>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</si>
  <si>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</si>
  <si>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</si>
  <si>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</si>
  <si>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</si>
  <si>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</si>
  <si>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</si>
  <si>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</si>
  <si>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</si>
  <si>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</si>
  <si>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</si>
  <si>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</si>
  <si>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</si>
  <si>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</si>
  <si>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</si>
  <si>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</si>
  <si>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</si>
  <si>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</si>
  <si>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</si>
  <si>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</si>
  <si>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</si>
  <si>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</si>
  <si>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</si>
  <si>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</si>
  <si>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</si>
  <si>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</si>
  <si>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</si>
  <si>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</si>
  <si>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</si>
  <si>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</si>
  <si>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</si>
  <si>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</si>
  <si>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</si>
  <si>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</si>
  <si>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</si>
  <si>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</si>
  <si>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</si>
  <si>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</si>
  <si>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</si>
  <si>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</si>
  <si>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</si>
  <si>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</si>
  <si>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</si>
  <si>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</si>
  <si>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</si>
  <si>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</si>
  <si>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</si>
  <si>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</si>
  <si>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</si>
  <si>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</si>
  <si>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</si>
  <si>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</si>
  <si>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</si>
  <si>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</si>
  <si>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</si>
  <si>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</si>
  <si>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</si>
  <si>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</si>
  <si>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</si>
  <si>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</si>
  <si>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</si>
  <si>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</si>
  <si>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</si>
  <si>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</si>
  <si>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</si>
  <si>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</si>
  <si>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</si>
  <si>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</si>
  <si>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</si>
  <si>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</si>
  <si>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</si>
  <si>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</si>
  <si>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</si>
  <si>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</si>
  <si>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</si>
  <si>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</si>
  <si>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</si>
  <si>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</si>
  <si>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</si>
  <si>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</si>
  <si>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</si>
  <si>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</si>
  <si>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</si>
  <si>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</si>
  <si>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</si>
  <si>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</si>
  <si>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</si>
  <si>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</si>
  <si>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</si>
  <si>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</si>
  <si>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</si>
  <si>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</si>
  <si>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</si>
  <si>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</si>
  <si>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</si>
  <si>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</si>
  <si>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</si>
  <si>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</si>
  <si>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</si>
  <si>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</si>
  <si>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</si>
  <si>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</si>
  <si>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</si>
  <si>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</si>
  <si>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</si>
  <si>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</si>
  <si>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</si>
  <si>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</si>
  <si>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</si>
  <si>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</si>
  <si>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</si>
  <si>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</si>
  <si>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</si>
  <si>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</si>
  <si>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</si>
  <si>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</si>
  <si>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</si>
  <si>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</si>
  <si>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</si>
  <si>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</si>
  <si>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</si>
  <si>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</si>
  <si>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</si>
  <si>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</si>
  <si>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</si>
  <si>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</si>
  <si>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</si>
  <si>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</si>
  <si>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</si>
  <si>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</si>
  <si>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</si>
  <si>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</si>
  <si>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</si>
  <si>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</si>
  <si>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</si>
  <si>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</si>
  <si>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</si>
  <si>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</si>
  <si>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</si>
  <si>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</si>
  <si>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</si>
  <si>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</si>
  <si>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</si>
  <si>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</si>
  <si>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</si>
  <si>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</si>
  <si>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</si>
  <si>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</si>
  <si>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</si>
  <si>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</si>
  <si>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</si>
  <si>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</si>
  <si>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</si>
  <si>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</si>
  <si>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</si>
  <si>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</si>
  <si>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</si>
  <si>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</si>
  <si>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</si>
  <si>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</si>
  <si>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</si>
  <si>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</si>
  <si>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</si>
  <si>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</si>
  <si>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</si>
  <si>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</si>
  <si>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</si>
  <si>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</si>
  <si>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</si>
  <si>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</si>
  <si>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</si>
  <si>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</si>
  <si>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</si>
  <si>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</si>
  <si>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</si>
  <si>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</si>
  <si>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</si>
  <si>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</si>
  <si>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</si>
  <si>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</si>
  <si>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</si>
  <si>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</si>
  <si>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</si>
  <si>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</si>
  <si>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</si>
  <si>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</si>
  <si>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</si>
  <si>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</si>
  <si>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</si>
  <si>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</si>
  <si>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</si>
  <si>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</si>
  <si>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</si>
  <si>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</si>
  <si>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</si>
  <si>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</si>
  <si>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</si>
  <si>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</si>
  <si>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</si>
  <si>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</si>
  <si>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</si>
  <si>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</si>
  <si>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</si>
  <si>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</si>
  <si>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</si>
  <si>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</si>
  <si>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</si>
  <si>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</si>
  <si>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</si>
  <si>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</si>
  <si>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</si>
  <si>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</si>
  <si>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</si>
  <si>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</si>
  <si>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</si>
  <si>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</si>
  <si>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</si>
  <si>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</si>
  <si>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</si>
  <si>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</si>
  <si>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</si>
  <si>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</si>
  <si>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</si>
  <si>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</si>
  <si>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</si>
  <si>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</si>
  <si>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</si>
  <si>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</si>
  <si>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</si>
  <si>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</si>
  <si>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</si>
  <si>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</si>
  <si>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</si>
  <si>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</si>
  <si>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</si>
  <si>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</si>
  <si>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</si>
  <si>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</si>
  <si>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</si>
  <si>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</si>
  <si>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</si>
  <si>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</si>
  <si>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</si>
  <si>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</si>
  <si>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</si>
  <si>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</si>
  <si>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</si>
  <si>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</si>
  <si>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</si>
  <si>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</si>
  <si>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</si>
  <si>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</si>
  <si>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</si>
  <si>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</si>
  <si>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</si>
  <si>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</si>
  <si>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</si>
  <si>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</si>
  <si>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</si>
  <si>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</si>
  <si>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</si>
  <si>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</si>
  <si>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</si>
  <si>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</si>
  <si>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</si>
  <si>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</si>
  <si>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</si>
  <si>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</si>
  <si>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</si>
  <si>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</si>
  <si>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</si>
  <si>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</si>
  <si>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</si>
  <si>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</si>
  <si>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</si>
  <si>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</si>
  <si>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</si>
  <si>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</si>
  <si>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</si>
  <si>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</si>
  <si>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</si>
  <si>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</si>
  <si>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</si>
  <si>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</si>
  <si>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</si>
  <si>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</si>
  <si>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</si>
  <si>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</si>
  <si>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</si>
  <si>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</si>
  <si>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</si>
  <si>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</si>
  <si>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</si>
  <si>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</si>
  <si>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</si>
  <si>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</si>
  <si>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</si>
  <si>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</si>
  <si>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</si>
  <si>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</si>
  <si>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</si>
  <si>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</si>
  <si>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</si>
  <si>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</si>
  <si>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</si>
  <si>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</si>
  <si>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</si>
  <si>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</si>
  <si>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</si>
  <si>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</si>
  <si>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</si>
  <si>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</si>
  <si>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</si>
  <si>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</si>
  <si>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</si>
  <si>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</si>
  <si>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</si>
  <si>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</si>
  <si>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</si>
  <si>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</si>
  <si>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</si>
  <si>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</si>
  <si>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</si>
  <si>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</si>
  <si>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</si>
  <si>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</si>
  <si>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</si>
  <si>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</si>
  <si>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</si>
  <si>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</si>
  <si>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</si>
  <si>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</si>
  <si>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</si>
  <si>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</si>
  <si>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</si>
  <si>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</si>
  <si>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</si>
  <si>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</si>
  <si>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</si>
  <si>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</si>
  <si>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</si>
  <si>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</si>
  <si>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</si>
  <si>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</si>
  <si>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</si>
  <si>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</si>
  <si>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</si>
  <si>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</si>
  <si>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</si>
  <si>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</si>
  <si>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</si>
  <si>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</si>
  <si>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</si>
  <si>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</si>
  <si>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</si>
  <si>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</si>
  <si>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</si>
  <si>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</si>
  <si>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</si>
  <si>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</si>
  <si>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</si>
  <si>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</si>
  <si>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</si>
  <si>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</si>
  <si>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</si>
  <si>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</si>
  <si>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</si>
  <si>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</si>
  <si>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</si>
  <si>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</si>
  <si>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</si>
  <si>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</si>
  <si>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</si>
  <si>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</si>
  <si>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</si>
  <si>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</si>
  <si>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</si>
  <si>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</si>
  <si>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</si>
  <si>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</si>
  <si>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</si>
  <si>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</si>
  <si>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</si>
  <si>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</si>
  <si>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</si>
  <si>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</si>
  <si>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</si>
  <si>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</si>
  <si>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</si>
  <si>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</si>
  <si>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</si>
  <si>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</si>
  <si>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</si>
  <si>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</si>
  <si>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</si>
  <si>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</si>
  <si>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</si>
  <si>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</si>
  <si>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</si>
  <si>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</si>
  <si>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</si>
  <si>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</si>
  <si>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</si>
  <si>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</si>
  <si>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</si>
  <si>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</si>
  <si>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</si>
  <si>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</si>
  <si>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</si>
  <si>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</si>
  <si>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</si>
  <si>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</si>
  <si>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</si>
  <si>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</si>
  <si>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</si>
  <si>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</si>
  <si>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</si>
  <si>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</si>
  <si>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</si>
  <si>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</si>
  <si>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</si>
  <si>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</si>
  <si>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</si>
  <si>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</si>
  <si>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</si>
  <si>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</si>
  <si>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</si>
  <si>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</si>
  <si>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</si>
  <si>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</si>
  <si>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</si>
  <si>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</si>
  <si>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</si>
  <si>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</si>
  <si>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</si>
  <si>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</si>
  <si>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</si>
  <si>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</si>
  <si>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</si>
  <si>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</si>
  <si>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</si>
  <si>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</si>
  <si>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</si>
  <si>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</si>
  <si>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</si>
  <si>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</si>
  <si>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</si>
  <si>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</si>
  <si>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</si>
  <si>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</si>
  <si>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</si>
  <si>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</si>
  <si>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</si>
  <si>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</si>
  <si>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</si>
  <si>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</si>
  <si>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</si>
  <si>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</si>
  <si>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</si>
  <si>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</si>
  <si>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</si>
  <si>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</si>
  <si>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</si>
  <si>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</si>
  <si>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</si>
  <si>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</si>
  <si>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</si>
  <si>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</si>
  <si>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</si>
  <si>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</si>
  <si>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</si>
  <si>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</si>
  <si>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</si>
  <si>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</si>
  <si>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</si>
  <si>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</si>
  <si>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</si>
  <si>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</si>
  <si>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</si>
  <si>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</si>
  <si>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</si>
  <si>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</si>
  <si>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</si>
  <si>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</si>
  <si>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</si>
  <si>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</si>
  <si>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</si>
  <si>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</si>
  <si>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</si>
  <si>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</si>
  <si>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</si>
  <si>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</si>
  <si>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</si>
  <si>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</si>
  <si>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</si>
  <si>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</si>
  <si>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</si>
  <si>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</si>
  <si>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</si>
  <si>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</si>
  <si>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</si>
  <si>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</si>
  <si>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</si>
  <si>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</si>
  <si>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</si>
  <si>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</si>
  <si>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</si>
  <si>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</si>
  <si>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</si>
  <si>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</si>
  <si>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</si>
  <si>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</si>
  <si>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</si>
  <si>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</si>
  <si>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</si>
  <si>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</si>
  <si>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</si>
  <si>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</si>
  <si>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</si>
  <si>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</si>
  <si>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</si>
  <si>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</si>
  <si>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</si>
  <si>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</si>
  <si>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</si>
  <si>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</si>
  <si>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</si>
  <si>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</si>
  <si>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</si>
  <si>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</si>
  <si>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</si>
  <si>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</si>
  <si>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</si>
  <si>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</si>
  <si>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</si>
  <si>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</si>
  <si>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</si>
  <si>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</si>
  <si>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</si>
  <si>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</si>
  <si>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</si>
  <si>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</si>
  <si>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</si>
  <si>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</si>
  <si>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</si>
  <si>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</si>
  <si>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</si>
  <si>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</si>
  <si>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</si>
  <si>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</si>
  <si>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</si>
  <si>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</si>
  <si>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</si>
  <si>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</si>
  <si>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</si>
  <si>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</si>
  <si>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</si>
  <si>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</si>
  <si>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</si>
  <si>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</si>
  <si>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</si>
  <si>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</si>
  <si>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</si>
  <si>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</si>
  <si>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</si>
  <si>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</si>
  <si>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</si>
  <si>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</si>
  <si>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</si>
  <si>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</si>
  <si>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</si>
  <si>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</si>
  <si>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</si>
  <si>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</si>
  <si>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</si>
  <si>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</si>
  <si>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</si>
  <si>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</si>
  <si>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</si>
  <si>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</si>
  <si>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</si>
  <si>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</si>
  <si>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</si>
  <si>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</si>
  <si>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</si>
  <si>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</si>
  <si>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</si>
  <si>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</si>
  <si>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</si>
  <si>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</si>
  <si>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</si>
  <si>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</si>
  <si>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</si>
  <si>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</si>
  <si>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</si>
  <si>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</si>
  <si>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</si>
  <si>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</si>
  <si>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</si>
  <si>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</si>
  <si>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</si>
  <si>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</si>
  <si>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</si>
  <si>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</si>
  <si>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</si>
  <si>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</si>
  <si>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</si>
  <si>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</si>
  <si>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</si>
  <si>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</si>
  <si>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</si>
  <si>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</si>
  <si>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</si>
  <si>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</si>
  <si>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</si>
  <si>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</si>
  <si>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</si>
  <si>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</si>
  <si>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</si>
  <si>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</si>
  <si>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</si>
  <si>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</si>
  <si>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</si>
  <si>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</si>
  <si>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</si>
  <si>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</si>
  <si>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</si>
  <si>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</si>
  <si>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</si>
  <si>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</si>
  <si>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</si>
  <si>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</si>
  <si>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</si>
  <si>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</si>
  <si>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</si>
  <si>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</si>
  <si>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</si>
  <si>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</si>
  <si>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</si>
  <si>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</si>
  <si>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</si>
  <si>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</si>
  <si>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</si>
  <si>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</si>
  <si>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</si>
  <si>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</si>
  <si>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</si>
  <si>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</si>
  <si>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</si>
  <si>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</si>
  <si>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</si>
  <si>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</si>
  <si>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</si>
  <si>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</si>
  <si>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</si>
  <si>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</si>
  <si>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</si>
  <si>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</si>
  <si>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</si>
  <si>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</si>
  <si>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</si>
  <si>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</si>
  <si>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</si>
  <si>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</si>
  <si>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</si>
  <si>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</si>
  <si>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</si>
  <si>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</si>
  <si>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</si>
  <si>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</si>
  <si>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</si>
  <si>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</si>
  <si>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</si>
  <si>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</si>
  <si>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</si>
  <si>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</si>
  <si>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</si>
  <si>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</si>
  <si>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</si>
  <si>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</si>
  <si>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</si>
  <si>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</si>
  <si>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</si>
  <si>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</si>
  <si>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</si>
  <si>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</si>
  <si>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</si>
  <si>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</si>
  <si>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</si>
  <si>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</si>
  <si>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</si>
  <si>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</si>
  <si>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</si>
  <si>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</si>
  <si>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</si>
  <si>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</si>
  <si>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</si>
  <si>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</si>
  <si>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</si>
  <si>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</si>
  <si>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</si>
  <si>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</si>
  <si>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</si>
  <si>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</si>
  <si>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</si>
  <si>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</si>
  <si>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</si>
  <si>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</si>
  <si>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</si>
  <si>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</si>
  <si>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</si>
  <si>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</si>
  <si>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</si>
  <si>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</si>
  <si>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</si>
  <si>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</si>
  <si>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</si>
  <si>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</si>
  <si>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</si>
  <si>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</si>
  <si>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</si>
  <si>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</si>
  <si>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</si>
  <si>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</si>
  <si>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</si>
  <si>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</si>
  <si>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</si>
  <si>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</si>
  <si>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</si>
  <si>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</si>
  <si>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</si>
  <si>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</si>
  <si>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</si>
  <si>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</si>
  <si>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</si>
  <si>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</si>
  <si>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</si>
  <si>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</si>
  <si>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</si>
  <si>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</si>
  <si>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</si>
  <si>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</si>
  <si>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</si>
  <si>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</si>
  <si>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</si>
  <si>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</si>
  <si>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</si>
  <si>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</si>
  <si>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</si>
  <si>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</si>
  <si>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</si>
  <si>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</si>
  <si>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</si>
  <si>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</si>
  <si>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</si>
  <si>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</si>
  <si>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</si>
  <si>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</si>
  <si>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</si>
  <si>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</si>
  <si>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</si>
  <si>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</si>
  <si>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</si>
  <si>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</si>
  <si>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</si>
  <si>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</si>
  <si>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</si>
  <si>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</si>
  <si>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</si>
  <si>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</si>
  <si>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</si>
  <si>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</si>
  <si>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</si>
  <si>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</si>
  <si>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</si>
  <si>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</si>
  <si>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</si>
  <si>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</si>
  <si>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</si>
  <si>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</si>
  <si>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</si>
  <si>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</si>
  <si>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</si>
  <si>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</si>
  <si>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</si>
  <si>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</si>
  <si>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</si>
  <si>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</si>
  <si>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</si>
  <si>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</si>
  <si>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</si>
  <si>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</si>
  <si>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</si>
  <si>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</si>
  <si>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</si>
  <si>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</si>
  <si>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</si>
  <si>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</si>
  <si>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</si>
  <si>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</si>
  <si>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</si>
  <si>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</si>
  <si>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</si>
  <si>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</si>
  <si>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</si>
  <si>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</si>
  <si>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</si>
  <si>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</si>
  <si>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</si>
  <si>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</si>
  <si>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</si>
  <si>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</si>
  <si>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</si>
  <si>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</si>
  <si>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</si>
  <si>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</si>
  <si>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</si>
  <si>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</si>
  <si>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</si>
  <si>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</si>
  <si>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</si>
  <si>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</si>
  <si>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</si>
  <si>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</si>
  <si>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</si>
  <si>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</si>
  <si>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</si>
  <si>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</si>
  <si>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</si>
  <si>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</si>
  <si>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</si>
  <si>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</si>
  <si>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</si>
  <si>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</si>
  <si>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</si>
  <si>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</si>
  <si>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</si>
  <si>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</si>
  <si>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</si>
  <si>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</si>
  <si>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</si>
  <si>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</si>
  <si>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</si>
  <si>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</si>
  <si>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</si>
  <si>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</si>
  <si>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</si>
  <si>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</si>
  <si>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</si>
  <si>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</si>
  <si>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</si>
  <si>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</si>
  <si>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</si>
  <si>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</si>
  <si>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</si>
  <si>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</si>
  <si>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</si>
  <si>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</si>
  <si>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</si>
  <si>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</si>
  <si>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</si>
  <si>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</si>
  <si>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</si>
  <si>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</si>
  <si>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</si>
  <si>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</si>
  <si>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</si>
  <si>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</si>
  <si>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</si>
  <si>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</si>
  <si>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</si>
  <si>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</si>
  <si>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</si>
  <si>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</si>
  <si>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</si>
  <si>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</si>
  <si>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</si>
  <si>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</si>
  <si>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</si>
  <si>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</si>
  <si>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</si>
  <si>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</si>
  <si>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</si>
  <si>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</si>
  <si>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</si>
  <si>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</si>
  <si>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</si>
  <si>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</si>
  <si>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</si>
  <si>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</si>
  <si>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</si>
  <si>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</si>
  <si>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</si>
  <si>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</si>
  <si>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</si>
  <si>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</si>
  <si>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</si>
  <si>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</si>
  <si>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</si>
  <si>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</si>
  <si>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</si>
  <si>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</si>
  <si>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</si>
  <si>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</si>
  <si>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</si>
  <si>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</si>
  <si>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</si>
  <si>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</si>
  <si>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</si>
  <si>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</si>
  <si>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</si>
  <si>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</si>
  <si>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</si>
  <si>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</si>
  <si>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</si>
  <si>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</si>
  <si>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</si>
  <si>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</si>
  <si>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</si>
  <si>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</si>
  <si>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</si>
  <si>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</si>
  <si>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</si>
  <si>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</si>
  <si>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</si>
  <si>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</si>
  <si>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</si>
  <si>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</si>
  <si>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</si>
  <si>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</si>
  <si>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</si>
  <si>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</si>
  <si>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</si>
  <si>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</si>
  <si>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</si>
  <si>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</si>
  <si>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</si>
  <si>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</si>
  <si>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</si>
  <si>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</si>
  <si>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</si>
  <si>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</si>
  <si>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</si>
  <si>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</si>
  <si>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</si>
  <si>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</si>
  <si>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</si>
  <si>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</si>
  <si>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</si>
  <si>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</si>
  <si>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</si>
  <si>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</si>
  <si>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</si>
  <si>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</si>
  <si>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</si>
  <si>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</si>
  <si>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</si>
  <si>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</si>
  <si>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</si>
  <si>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</si>
  <si>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</si>
  <si>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</si>
  <si>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</si>
  <si>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</si>
  <si>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</si>
  <si>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</si>
  <si>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</si>
  <si>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</si>
  <si>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</si>
  <si>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</si>
  <si>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</si>
  <si>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</si>
  <si>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</si>
  <si>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</si>
  <si>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</si>
  <si>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</si>
  <si>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</si>
  <si>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</si>
  <si>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</si>
  <si>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</si>
  <si>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</si>
  <si>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</si>
  <si>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</si>
  <si>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</si>
  <si>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</si>
  <si>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</si>
  <si>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</si>
  <si>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</si>
  <si>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</si>
  <si>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</si>
  <si>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</si>
  <si>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</si>
  <si>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</si>
  <si>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</si>
  <si>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</si>
  <si>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</si>
  <si>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</si>
  <si>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</si>
  <si>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</si>
  <si>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</si>
  <si>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</si>
  <si>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</si>
  <si>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</si>
  <si>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</si>
  <si>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</si>
  <si>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</si>
  <si>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</si>
  <si>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</si>
  <si>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</si>
  <si>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</si>
  <si>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</si>
  <si>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</si>
  <si>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</si>
  <si>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</si>
  <si>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</si>
  <si>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</si>
  <si>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</si>
  <si>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</si>
  <si>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</si>
  <si>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</si>
  <si>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</si>
  <si>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</si>
  <si>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</si>
  <si>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</si>
  <si>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</si>
  <si>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</si>
  <si>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</si>
  <si>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</si>
  <si>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</si>
  <si>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</si>
  <si>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</si>
  <si>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</si>
  <si>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</si>
  <si>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</si>
  <si>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</si>
  <si>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</si>
  <si>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</si>
  <si>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</si>
  <si>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</si>
  <si>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</si>
  <si>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</si>
  <si>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</si>
  <si>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</si>
  <si>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</si>
  <si>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</si>
  <si>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</si>
  <si>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</si>
  <si>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</si>
  <si>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</si>
  <si>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</si>
  <si>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</si>
  <si>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</si>
  <si>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</si>
  <si>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</si>
  <si>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</si>
  <si>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</si>
  <si>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</si>
  <si>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</si>
  <si>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</si>
  <si>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</si>
  <si>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</si>
  <si>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</si>
  <si>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</si>
  <si>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</si>
  <si>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</si>
  <si>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</si>
  <si>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</si>
  <si>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</si>
  <si>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</si>
  <si>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</si>
  <si>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</si>
  <si>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</si>
  <si>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</si>
  <si>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</si>
  <si>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</si>
  <si>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</si>
  <si>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</si>
  <si>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</si>
  <si>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</si>
  <si>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</si>
  <si>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</si>
  <si>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</si>
  <si>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</si>
  <si>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</si>
  <si>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</si>
  <si>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</si>
  <si>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</si>
  <si>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</si>
  <si>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</si>
  <si>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</si>
  <si>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</si>
  <si>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</si>
  <si>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</si>
  <si>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</si>
  <si>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</si>
  <si>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</si>
  <si>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</si>
  <si>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</si>
  <si>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</si>
  <si>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</si>
  <si>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</si>
  <si>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</si>
  <si>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</si>
  <si>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</si>
  <si>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</si>
  <si>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</si>
  <si>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</si>
  <si>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</si>
  <si>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</si>
  <si>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</si>
  <si>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</si>
  <si>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</si>
  <si>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</si>
  <si>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</si>
  <si>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</si>
  <si>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</si>
  <si>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</si>
  <si>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</si>
  <si>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</si>
  <si>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</si>
  <si>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</si>
  <si>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</si>
  <si>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</si>
  <si>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</si>
  <si>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</si>
  <si>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</si>
  <si>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</si>
  <si>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</si>
  <si>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</si>
  <si>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</si>
  <si>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</si>
  <si>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</si>
  <si>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</si>
  <si>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</si>
  <si>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</si>
  <si>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</si>
  <si>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</si>
  <si>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</si>
  <si>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</si>
  <si>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</si>
  <si>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</si>
  <si>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</si>
  <si>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</si>
  <si>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</si>
  <si>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</si>
  <si>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</si>
  <si>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</si>
  <si>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</si>
  <si>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</si>
  <si>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</si>
  <si>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</si>
  <si>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</si>
  <si>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</si>
  <si>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</si>
  <si>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</si>
  <si>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</si>
  <si>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</si>
  <si>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</si>
  <si>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</si>
  <si>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</si>
  <si>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</si>
  <si>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</si>
  <si>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</si>
  <si>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</si>
  <si>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</si>
  <si>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</si>
  <si>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</si>
  <si>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</si>
  <si>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</si>
  <si>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</si>
  <si>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</si>
  <si>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</si>
  <si>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</si>
  <si>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</si>
  <si>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</si>
  <si>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</si>
  <si>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</si>
  <si>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</si>
  <si>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</si>
  <si>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</si>
  <si>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</si>
  <si>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</si>
  <si>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</si>
  <si>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</si>
  <si>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</si>
  <si>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</si>
  <si>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</si>
  <si>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</si>
  <si>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</si>
  <si>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</si>
  <si>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</si>
  <si>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</si>
  <si>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</si>
  <si>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</si>
  <si>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</si>
  <si>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</si>
  <si>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</si>
  <si>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</si>
  <si>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</si>
  <si>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</si>
  <si>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</si>
  <si>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</si>
  <si>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</si>
  <si>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</si>
  <si>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</si>
  <si>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</si>
  <si>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</si>
  <si>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</si>
  <si>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</si>
  <si>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</si>
  <si>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</si>
  <si>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</si>
  <si>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</si>
  <si>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</si>
  <si>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</si>
  <si>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</si>
  <si>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</si>
  <si>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</si>
  <si>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</si>
  <si>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</si>
  <si>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</si>
  <si>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</si>
  <si>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</si>
  <si>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</si>
  <si>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</si>
  <si>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</si>
  <si>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</si>
  <si>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</si>
  <si>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</si>
  <si>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</si>
  <si>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</si>
  <si>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</si>
  <si>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</si>
  <si>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</si>
  <si>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</si>
  <si>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</si>
  <si>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</si>
  <si>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</si>
  <si>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</si>
  <si>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</si>
  <si>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</si>
  <si>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</si>
  <si>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</si>
  <si>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</si>
  <si>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</si>
  <si>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</si>
  <si>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</si>
  <si>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</si>
  <si>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</si>
  <si>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</si>
  <si>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</si>
  <si>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</si>
  <si>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</si>
  <si>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</si>
  <si>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</si>
  <si>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</si>
  <si>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</si>
  <si>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</si>
  <si>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</si>
  <si>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</si>
  <si>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</si>
  <si>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</si>
  <si>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</si>
  <si>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</si>
  <si>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</si>
  <si>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</si>
  <si>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</si>
  <si>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</si>
  <si>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</si>
  <si>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</si>
  <si>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</si>
  <si>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</si>
  <si>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</si>
  <si>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</si>
  <si>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</si>
  <si>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</si>
  <si>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</si>
  <si>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</si>
  <si>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</si>
  <si>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</si>
  <si>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</si>
  <si>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</si>
  <si>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</si>
  <si>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</si>
  <si>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</si>
  <si>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</si>
  <si>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</si>
  <si>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</si>
  <si>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</si>
  <si>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</si>
  <si>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</si>
  <si>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</si>
  <si>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</si>
  <si>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</si>
  <si>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</si>
  <si>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</si>
  <si>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</si>
  <si>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</si>
  <si>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</si>
  <si>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</si>
  <si>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</si>
  <si>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</si>
  <si>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</si>
  <si>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</si>
  <si>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</si>
  <si>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</si>
  <si>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</si>
  <si>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</si>
  <si>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</si>
  <si>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</si>
  <si>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</si>
  <si>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</si>
  <si>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</si>
  <si>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</si>
  <si>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</si>
  <si>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</si>
  <si>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</si>
  <si>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</si>
  <si>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</si>
  <si>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</si>
  <si>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</si>
  <si>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</si>
  <si>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</si>
  <si>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</si>
  <si>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</si>
  <si>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</si>
  <si>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</si>
  <si>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</si>
  <si>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</si>
  <si>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</si>
  <si>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</si>
  <si>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</si>
  <si>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</si>
  <si>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</si>
  <si>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</si>
  <si>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</si>
  <si>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</si>
  <si>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</si>
  <si>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</si>
  <si>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</si>
  <si>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</si>
  <si>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</si>
  <si>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</si>
  <si>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</si>
  <si>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</si>
  <si>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</si>
  <si>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</si>
  <si>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</si>
  <si>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</si>
  <si>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</si>
  <si>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</si>
  <si>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</si>
  <si>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</si>
  <si>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</si>
  <si>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</si>
  <si>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</si>
  <si>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</si>
  <si>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</si>
  <si>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</si>
  <si>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</si>
  <si>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</si>
  <si>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</si>
  <si>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</si>
  <si>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</si>
  <si>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</si>
  <si>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</si>
  <si>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</si>
  <si>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</si>
  <si>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</si>
  <si>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</si>
  <si>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</si>
  <si>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</si>
  <si>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</si>
  <si>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</si>
  <si>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</si>
  <si>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</si>
  <si>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</si>
  <si>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</si>
  <si>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</si>
  <si>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</si>
  <si>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</si>
  <si>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</si>
  <si>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</si>
  <si>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</si>
  <si>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</si>
  <si>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</si>
  <si>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</si>
  <si>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</si>
  <si>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</si>
  <si>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</si>
  <si>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</si>
  <si>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</si>
  <si>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</si>
  <si>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</si>
  <si>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</si>
  <si>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</si>
  <si>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</si>
  <si>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</si>
  <si>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</si>
  <si>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</si>
  <si>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</si>
  <si>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</si>
  <si>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</si>
  <si>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</si>
  <si>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</si>
  <si>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</si>
  <si>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</si>
  <si>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</si>
  <si>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</si>
  <si>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</si>
  <si>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</si>
  <si>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</si>
  <si>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</si>
  <si>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</si>
  <si>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</si>
  <si>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</si>
  <si>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</si>
  <si>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</si>
  <si>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</si>
  <si>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</si>
  <si>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</si>
  <si>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</si>
  <si>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</si>
  <si>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</si>
  <si>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</si>
  <si>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</si>
  <si>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</si>
  <si>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</si>
  <si>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</si>
  <si>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</si>
  <si>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</si>
  <si>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</si>
  <si>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</si>
  <si>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</si>
  <si>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</si>
  <si>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</si>
  <si>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</si>
  <si>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</si>
  <si>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</si>
  <si>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</si>
  <si>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</si>
  <si>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</si>
  <si>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</si>
  <si>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</si>
  <si>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</si>
  <si>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</si>
  <si>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</si>
  <si>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</si>
  <si>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</si>
  <si>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</si>
  <si>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</si>
  <si>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</si>
  <si>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</si>
  <si>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</si>
  <si>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</si>
  <si>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</si>
  <si>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</si>
  <si>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</si>
  <si>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</si>
  <si>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</si>
  <si>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</si>
  <si>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</si>
  <si>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</si>
  <si>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</si>
  <si>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</si>
  <si>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</si>
  <si>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</si>
  <si>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</si>
  <si>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</si>
  <si>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</si>
  <si>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</si>
  <si>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</si>
  <si>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</si>
  <si>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</si>
  <si>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</si>
  <si>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</si>
  <si>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</si>
  <si>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</si>
  <si>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</si>
  <si>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</si>
  <si>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</si>
  <si>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</si>
  <si>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</si>
  <si>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</si>
  <si>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</si>
  <si>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</si>
  <si>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</si>
  <si>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</si>
  <si>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</si>
  <si>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</si>
  <si>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</si>
  <si>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</si>
  <si>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</si>
  <si>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</si>
  <si>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</si>
  <si>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</si>
  <si>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</si>
  <si>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</si>
  <si>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</si>
  <si>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</si>
  <si>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</si>
  <si>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</si>
  <si>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</si>
  <si>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</si>
  <si>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</si>
  <si>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</si>
  <si>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</si>
  <si>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</si>
  <si>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</si>
  <si>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</si>
  <si>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</si>
  <si>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</si>
  <si>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</si>
  <si>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</si>
  <si>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</si>
  <si>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</si>
  <si>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</si>
  <si>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</si>
  <si>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</si>
  <si>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</si>
  <si>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</si>
  <si>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</si>
  <si>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</si>
  <si>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</si>
  <si>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</si>
  <si>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</si>
  <si>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</si>
  <si>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</si>
  <si>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</si>
  <si>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</si>
  <si>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</si>
  <si>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</si>
  <si>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</si>
  <si>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</si>
  <si>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</si>
  <si>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</si>
  <si>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</si>
  <si>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</si>
  <si>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</si>
  <si>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</si>
  <si>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</si>
  <si>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</si>
  <si>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</si>
  <si>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</si>
  <si>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</si>
  <si>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</si>
  <si>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</si>
  <si>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</si>
  <si>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</si>
  <si>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</si>
  <si>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</si>
  <si>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</si>
  <si>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</si>
  <si>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</si>
  <si>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</si>
  <si>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</si>
  <si>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</si>
  <si>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</si>
  <si>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</si>
  <si>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</si>
  <si>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</si>
  <si>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</si>
  <si>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</si>
  <si>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</si>
  <si>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</si>
  <si>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</si>
  <si>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</si>
  <si>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</si>
  <si>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</si>
  <si>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</si>
  <si>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</si>
  <si>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</si>
  <si>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</si>
  <si>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</si>
  <si>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</si>
  <si>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</si>
  <si>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</si>
  <si>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</si>
  <si>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</si>
  <si>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</si>
  <si>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</si>
  <si>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</si>
  <si>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</si>
  <si>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</si>
  <si>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</si>
  <si>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</si>
  <si>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</si>
  <si>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</si>
  <si>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</si>
  <si>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</si>
  <si>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</si>
  <si>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</si>
  <si>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</si>
  <si>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</si>
  <si>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</si>
  <si>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</si>
  <si>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</si>
  <si>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</si>
  <si>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</si>
  <si>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</si>
  <si>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</si>
  <si>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</si>
  <si>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</si>
  <si>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</si>
  <si>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</si>
  <si>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</si>
  <si>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</si>
  <si>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</si>
  <si>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</si>
  <si>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</si>
  <si>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</si>
  <si>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</si>
  <si>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</si>
  <si>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</si>
  <si>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</si>
  <si>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</si>
  <si>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</si>
  <si>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</si>
  <si>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</si>
  <si>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</si>
  <si>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</si>
  <si>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</si>
  <si>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</si>
  <si>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</si>
  <si>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</si>
  <si>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</si>
  <si>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</si>
  <si>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</si>
  <si>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</si>
  <si>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</si>
  <si>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</si>
  <si>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</si>
  <si>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</si>
  <si>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</si>
  <si>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</si>
  <si>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</si>
  <si>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</si>
  <si>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</si>
  <si>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</si>
  <si>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</si>
  <si>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</si>
  <si>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</si>
  <si>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</si>
  <si>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</si>
  <si>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</si>
  <si>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</si>
  <si>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</si>
  <si>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</si>
  <si>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</si>
  <si>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</si>
  <si>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</si>
  <si>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</si>
  <si>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</si>
  <si>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</si>
  <si>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</si>
  <si>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</si>
  <si>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</si>
  <si>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</si>
  <si>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</si>
  <si>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</si>
  <si>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</si>
  <si>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</si>
  <si>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</si>
  <si>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</si>
  <si>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</si>
  <si>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</si>
  <si>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</si>
  <si>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</si>
  <si>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</si>
  <si>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</si>
  <si>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</si>
  <si>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</si>
  <si>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</si>
  <si>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</si>
  <si>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</si>
  <si>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</si>
  <si>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</si>
  <si>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</si>
  <si>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</si>
  <si>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</si>
  <si>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</si>
  <si>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</si>
  <si>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</si>
  <si>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</si>
  <si>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</si>
  <si>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</si>
  <si>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</si>
  <si>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</si>
  <si>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</si>
  <si>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</si>
  <si>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</si>
  <si>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</si>
  <si>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</si>
  <si>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</si>
  <si>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</si>
  <si>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</si>
  <si>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</si>
  <si>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</si>
  <si>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</si>
  <si>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</si>
  <si>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</si>
  <si>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</si>
  <si>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</si>
  <si>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</si>
  <si>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</si>
  <si>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</si>
  <si>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</si>
  <si>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</si>
  <si>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</si>
  <si>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</si>
  <si>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</si>
  <si>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</si>
  <si>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</si>
  <si>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</si>
  <si>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</si>
  <si>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</si>
  <si>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</si>
  <si>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</si>
  <si>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</si>
  <si>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</si>
  <si>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</si>
  <si>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</si>
  <si>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</si>
  <si>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</si>
  <si>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</si>
  <si>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</si>
  <si>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</si>
  <si>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</si>
  <si>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</si>
  <si>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</si>
  <si>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</si>
  <si>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</si>
  <si>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</si>
  <si>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</si>
  <si>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</si>
  <si>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</si>
  <si>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</si>
  <si>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</si>
  <si>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</si>
  <si>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</si>
  <si>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</si>
  <si>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</si>
  <si>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</si>
  <si>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</si>
  <si>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</si>
  <si>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</si>
  <si>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</si>
  <si>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</si>
  <si>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</si>
  <si>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</si>
  <si>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</si>
  <si>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</si>
  <si>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</si>
  <si>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</si>
  <si>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</si>
  <si>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</si>
  <si>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</si>
  <si>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</si>
  <si>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</si>
  <si>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</si>
  <si>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</si>
  <si>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</si>
  <si>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</si>
  <si>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</si>
  <si>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</si>
  <si>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</si>
  <si>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</si>
  <si>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</si>
  <si>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</si>
  <si>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</si>
  <si>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</si>
  <si>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</si>
  <si>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</si>
  <si>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</si>
  <si>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</si>
  <si>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</si>
  <si>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</si>
  <si>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</si>
  <si>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</si>
  <si>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</si>
  <si>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</si>
  <si>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</si>
  <si>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</si>
  <si>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</si>
  <si>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</si>
  <si>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</si>
  <si>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</si>
  <si>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</si>
  <si>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</si>
  <si>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</si>
  <si>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</si>
  <si>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</si>
  <si>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</si>
  <si>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</si>
  <si>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</si>
  <si>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</si>
  <si>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</si>
  <si>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</si>
  <si>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</si>
  <si>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</si>
  <si>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</si>
  <si>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</si>
  <si>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</si>
  <si>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</si>
  <si>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</si>
  <si>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</si>
  <si>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</si>
  <si>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</si>
  <si>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</si>
  <si>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</si>
  <si>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</si>
  <si>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</si>
  <si>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</si>
  <si>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</si>
  <si>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</si>
  <si>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</si>
  <si>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</si>
  <si>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</si>
  <si>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</si>
  <si>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</si>
  <si>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</si>
  <si>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</si>
  <si>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</si>
  <si>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</si>
  <si>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</si>
  <si>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</si>
  <si>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</si>
  <si>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</si>
  <si>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</si>
  <si>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</si>
  <si>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</si>
  <si>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</si>
  <si>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</si>
  <si>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</si>
  <si>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</si>
  <si>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</si>
  <si>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</si>
  <si>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</si>
  <si>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</si>
  <si>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</si>
  <si>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</si>
  <si>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</si>
  <si>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</si>
  <si>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</si>
  <si>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</si>
  <si>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</si>
  <si>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</si>
  <si>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</si>
  <si>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</si>
  <si>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</si>
  <si>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</si>
  <si>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</si>
  <si>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</si>
  <si>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</si>
  <si>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</si>
  <si>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</si>
  <si>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</si>
  <si>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</si>
  <si>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</si>
  <si>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</si>
  <si>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</si>
  <si>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</si>
  <si>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</si>
  <si>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</si>
  <si>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</si>
  <si>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</si>
  <si>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</si>
  <si>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</si>
  <si>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</si>
  <si>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</si>
  <si>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</si>
  <si>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</si>
  <si>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</si>
  <si>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</si>
  <si>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</si>
  <si>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</si>
  <si>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</si>
  <si>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</si>
  <si>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</si>
  <si>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</si>
  <si>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</si>
  <si>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</si>
  <si>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</si>
  <si>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</si>
  <si>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</si>
  <si>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</si>
  <si>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</si>
  <si>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</si>
  <si>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</si>
  <si>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</si>
  <si>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</si>
  <si>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</si>
  <si>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</si>
  <si>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</si>
  <si>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</si>
  <si>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</si>
  <si>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</si>
  <si>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</si>
  <si>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</si>
  <si>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</si>
  <si>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</si>
  <si>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</si>
  <si>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</si>
  <si>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</si>
  <si>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</si>
  <si>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</si>
  <si>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</si>
  <si>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</si>
  <si>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</si>
  <si>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</si>
  <si>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</si>
  <si>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</si>
  <si>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</si>
  <si>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</si>
  <si>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</si>
  <si>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</si>
  <si>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</si>
  <si>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</si>
  <si>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</si>
  <si>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</si>
  <si>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</si>
  <si>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</si>
  <si>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</si>
  <si>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</si>
  <si>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</si>
  <si>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</si>
  <si>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</si>
  <si>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</si>
  <si>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</si>
  <si>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</si>
  <si>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</si>
  <si>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</si>
  <si>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</si>
  <si>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</si>
  <si>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</si>
  <si>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</si>
  <si>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</si>
  <si>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</si>
  <si>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</si>
  <si>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</si>
  <si>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</si>
  <si>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</si>
  <si>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</si>
  <si>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</si>
  <si>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</si>
  <si>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</si>
  <si>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</si>
  <si>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</si>
  <si>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</si>
  <si>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</si>
  <si>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</si>
  <si>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</si>
  <si>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</si>
  <si>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</si>
  <si>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</si>
  <si>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</si>
  <si>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</si>
  <si>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</si>
  <si>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</si>
  <si>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</si>
  <si>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</si>
  <si>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</si>
  <si>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</si>
  <si>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</si>
  <si>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</si>
  <si>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</si>
  <si>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</si>
  <si>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</si>
  <si>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</si>
  <si>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</si>
  <si>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</si>
  <si>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</si>
  <si>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</si>
  <si>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</si>
  <si>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</si>
  <si>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</si>
  <si>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</si>
  <si>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</si>
  <si>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</si>
  <si>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</si>
  <si>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</si>
  <si>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</si>
  <si>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</si>
  <si>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</si>
  <si>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</si>
  <si>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</si>
  <si>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</si>
  <si>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</si>
  <si>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</si>
  <si>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</si>
  <si>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</si>
  <si>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</si>
  <si>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</si>
  <si>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</si>
  <si>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</si>
  <si>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</si>
  <si>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</si>
  <si>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</si>
  <si>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</si>
  <si>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</si>
  <si>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</si>
  <si>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</si>
  <si>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</si>
  <si>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</si>
  <si>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</si>
  <si>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</si>
  <si>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</si>
  <si>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</si>
  <si>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</si>
  <si>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</si>
  <si>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</si>
  <si>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</si>
  <si>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</si>
  <si>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</si>
  <si>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</si>
  <si>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</si>
  <si>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</si>
  <si>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</si>
  <si>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</si>
  <si>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</si>
  <si>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</si>
  <si>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</si>
  <si>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</si>
  <si>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</si>
  <si>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</si>
  <si>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</si>
  <si>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</si>
  <si>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</si>
  <si>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</si>
  <si>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</si>
  <si>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</si>
  <si>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</si>
  <si>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</si>
  <si>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</si>
  <si>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</si>
  <si>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</si>
  <si>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</si>
  <si>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</si>
  <si>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</si>
  <si>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</si>
  <si>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</si>
  <si>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</si>
  <si>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</si>
  <si>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</si>
  <si>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</si>
  <si>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</si>
  <si>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</si>
  <si>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</si>
  <si>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</si>
  <si>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</si>
  <si>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</si>
  <si>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</si>
  <si>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</si>
  <si>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</si>
  <si>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</si>
  <si>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</si>
  <si>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</si>
  <si>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</si>
  <si>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</si>
  <si>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</si>
  <si>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</si>
  <si>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</si>
  <si>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</si>
  <si>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</si>
  <si>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</si>
  <si>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</si>
  <si>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</si>
  <si>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</si>
  <si>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</si>
  <si>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</si>
  <si>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</si>
  <si>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</si>
  <si>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</si>
  <si>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</si>
  <si>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</si>
  <si>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</si>
  <si>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</si>
  <si>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</si>
  <si>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</si>
  <si>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</si>
  <si>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</si>
  <si>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</si>
  <si>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</si>
  <si>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</si>
  <si>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</si>
  <si>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</si>
  <si>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</si>
  <si>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</si>
  <si>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</si>
  <si>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</si>
  <si>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</si>
  <si>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</si>
  <si>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</si>
  <si>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</si>
  <si>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</si>
  <si>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</si>
  <si>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</si>
  <si>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</si>
  <si>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</si>
  <si>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</si>
  <si>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</si>
  <si>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</si>
  <si>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</si>
  <si>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</si>
  <si>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</si>
  <si>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</si>
  <si>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</si>
  <si>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</si>
  <si>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</si>
  <si>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</si>
  <si>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</si>
  <si>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</si>
  <si>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</si>
  <si>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</si>
  <si>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</si>
  <si>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</si>
  <si>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</si>
  <si>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</si>
  <si>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</si>
  <si>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</si>
  <si>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</si>
  <si>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</si>
  <si>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</si>
  <si>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</si>
  <si>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</si>
  <si>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</si>
  <si>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</si>
  <si>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</si>
  <si>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</si>
  <si>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</si>
  <si>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</si>
  <si>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</si>
  <si>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</si>
  <si>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</si>
  <si>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</si>
  <si>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</si>
  <si>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</si>
  <si>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</si>
  <si>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</si>
  <si>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</si>
  <si>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</si>
  <si>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</si>
  <si>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</si>
  <si>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</si>
  <si>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</si>
  <si>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</si>
  <si>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</si>
  <si>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</si>
  <si>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</si>
  <si>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</si>
  <si>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</si>
  <si>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</si>
  <si>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</si>
  <si>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</si>
  <si>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</si>
  <si>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</si>
  <si>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</si>
  <si>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</si>
  <si>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</si>
  <si>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</si>
  <si>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</si>
  <si>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</si>
  <si>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</si>
  <si>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</si>
  <si>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</si>
  <si>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</si>
  <si>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</si>
  <si>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</si>
  <si>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</si>
  <si>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</si>
  <si>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</si>
  <si>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</si>
  <si>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</si>
  <si>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</si>
  <si>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</si>
  <si>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</si>
  <si>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</si>
  <si>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</si>
  <si>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</si>
  <si>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</si>
  <si>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</si>
  <si>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</si>
  <si>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</si>
  <si>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</si>
  <si>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</si>
  <si>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</si>
  <si>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</si>
  <si>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</si>
  <si>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</si>
  <si>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</si>
  <si>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</si>
  <si>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</si>
  <si>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</si>
  <si>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</si>
  <si>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</si>
  <si>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</si>
  <si>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</si>
  <si>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</si>
  <si>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</si>
  <si>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</si>
  <si>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</si>
  <si>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</si>
  <si>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</si>
  <si>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</si>
  <si>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</si>
  <si>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</si>
  <si>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</si>
  <si>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</si>
  <si>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</si>
  <si>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</si>
  <si>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</si>
  <si>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</si>
  <si>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</si>
  <si>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</si>
  <si>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</si>
  <si>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</si>
  <si>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</si>
  <si>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</si>
  <si>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</si>
  <si>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</si>
  <si>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</si>
  <si>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</si>
  <si>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</si>
  <si>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</si>
  <si>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</si>
  <si>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</si>
  <si>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</si>
  <si>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</si>
  <si>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</si>
  <si>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</si>
  <si>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</si>
  <si>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</si>
  <si>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</si>
  <si>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</si>
  <si>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</si>
  <si>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</si>
  <si>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</si>
  <si>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</si>
  <si>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</si>
  <si>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</si>
  <si>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</si>
  <si>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</si>
  <si>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</si>
  <si>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</si>
  <si>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</si>
  <si>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</si>
  <si>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</si>
  <si>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</si>
  <si>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</si>
  <si>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</si>
  <si>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</si>
  <si>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</si>
  <si>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</si>
  <si>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</si>
  <si>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</si>
  <si>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</si>
  <si>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</si>
  <si>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</si>
  <si>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</si>
  <si>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</si>
  <si>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</si>
  <si>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</si>
  <si>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</si>
  <si>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</si>
  <si>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</si>
  <si>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</si>
  <si>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</si>
  <si>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</si>
  <si>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</si>
  <si>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</si>
  <si>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</si>
  <si>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</si>
  <si>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</si>
  <si>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</si>
  <si>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</si>
  <si>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</si>
  <si>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</si>
  <si>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</si>
  <si>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</si>
  <si>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</si>
  <si>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</si>
  <si>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</si>
  <si>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</si>
  <si>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</si>
  <si>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</si>
  <si>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</si>
  <si>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</si>
  <si>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</si>
  <si>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</si>
  <si>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</si>
  <si>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</si>
  <si>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</si>
  <si>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</si>
  <si>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</si>
  <si>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</si>
  <si>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</si>
  <si>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</si>
  <si>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</si>
  <si>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</si>
  <si>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</si>
  <si>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</si>
  <si>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</si>
  <si>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</si>
  <si>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</si>
  <si>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</si>
  <si>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</si>
  <si>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</si>
  <si>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</si>
  <si>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</si>
  <si>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</si>
  <si>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</si>
  <si>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</si>
  <si>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</si>
  <si>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</si>
  <si>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</si>
  <si>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</si>
  <si>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</si>
  <si>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</si>
  <si>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</si>
  <si>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</si>
  <si>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</si>
  <si>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</si>
  <si>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</si>
  <si>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</si>
  <si>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</si>
  <si>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</si>
  <si>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</si>
  <si>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</si>
  <si>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</si>
  <si>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</si>
  <si>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</si>
  <si>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</si>
  <si>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</si>
  <si>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</si>
  <si>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</si>
  <si>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</si>
  <si>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</si>
  <si>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</si>
  <si>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</si>
  <si>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</si>
  <si>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</si>
  <si>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</si>
  <si>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</si>
  <si>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</si>
  <si>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</si>
  <si>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</si>
  <si>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</si>
  <si>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</si>
  <si>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</si>
  <si>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</si>
  <si>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</si>
  <si>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</si>
  <si>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</si>
  <si>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</si>
  <si>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</si>
  <si>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</si>
  <si>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</si>
  <si>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</si>
  <si>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</si>
  <si>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</si>
  <si>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</si>
  <si>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</si>
  <si>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</si>
  <si>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</si>
  <si>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</si>
  <si>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</si>
  <si>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</si>
  <si>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</si>
  <si>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</si>
  <si>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</si>
  <si>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</si>
  <si>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</si>
  <si>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</si>
  <si>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</si>
  <si>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</si>
  <si>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</si>
  <si>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</si>
  <si>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</si>
  <si>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</si>
  <si>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</si>
  <si>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</si>
  <si>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</si>
  <si>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</si>
  <si>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</si>
  <si>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</si>
  <si>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</si>
  <si>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</si>
  <si>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</si>
  <si>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</si>
  <si>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</si>
  <si>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</si>
  <si>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</si>
  <si>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</si>
  <si>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</si>
  <si>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</si>
  <si>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</si>
  <si>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</si>
  <si>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</si>
  <si>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</si>
  <si>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</si>
  <si>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</si>
  <si>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</si>
  <si>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</si>
  <si>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</si>
  <si>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</si>
  <si>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</si>
  <si>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</si>
  <si>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</si>
  <si>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</si>
  <si>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</si>
  <si>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</si>
  <si>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</si>
  <si>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</si>
  <si>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</si>
  <si>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</si>
  <si>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</si>
  <si>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</si>
  <si>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</si>
  <si>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</si>
  <si>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</si>
  <si>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</si>
  <si>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</si>
  <si>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</si>
  <si>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</si>
  <si>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</si>
  <si>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</si>
  <si>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</si>
  <si>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</si>
  <si>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</si>
  <si>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</si>
  <si>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</si>
  <si>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</si>
  <si>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</si>
  <si>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</si>
  <si>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</si>
  <si>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</si>
  <si>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</si>
  <si>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</si>
  <si>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</si>
  <si>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</si>
  <si>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</si>
  <si>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</si>
  <si>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</si>
  <si>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</si>
  <si>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</si>
  <si>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</si>
  <si>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</si>
  <si>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</si>
  <si>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</si>
  <si>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</si>
  <si>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</si>
  <si>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</si>
  <si>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</si>
  <si>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</si>
  <si>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</si>
  <si>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</si>
  <si>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</si>
  <si>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</si>
  <si>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</si>
  <si>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</si>
  <si>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</si>
  <si>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</si>
  <si>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</si>
  <si>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</si>
  <si>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</si>
  <si>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</si>
  <si>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</si>
  <si>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</si>
  <si>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</si>
  <si>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</si>
  <si>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</si>
  <si>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</si>
  <si>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</si>
  <si>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</si>
  <si>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</si>
  <si>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</si>
  <si>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</si>
  <si>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</si>
  <si>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</si>
  <si>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</si>
  <si>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</si>
  <si>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</si>
  <si>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</si>
  <si>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</si>
  <si>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</si>
  <si>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</si>
  <si>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</si>
  <si>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</si>
  <si>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</si>
  <si>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</si>
  <si>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</si>
  <si>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</si>
  <si>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</si>
  <si>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</si>
  <si>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</si>
  <si>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</si>
  <si>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</si>
  <si>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</si>
  <si>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</si>
  <si>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</si>
  <si>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</si>
  <si>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</si>
  <si>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</si>
  <si>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</si>
  <si>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</si>
  <si>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</si>
  <si>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</si>
  <si>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</si>
  <si>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</si>
  <si>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</si>
  <si>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</si>
  <si>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</si>
  <si>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</si>
  <si>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</si>
  <si>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</si>
  <si>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</si>
  <si>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</si>
  <si>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</si>
  <si>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</si>
  <si>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</si>
  <si>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</si>
  <si>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</si>
  <si>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</si>
  <si>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</si>
  <si>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</si>
  <si>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</si>
  <si>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</si>
  <si>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</si>
  <si>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</si>
  <si>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</si>
  <si>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</si>
  <si>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</si>
  <si>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</si>
  <si>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</si>
  <si>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</si>
  <si>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</si>
  <si>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</si>
  <si>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</si>
  <si>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</si>
  <si>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</si>
  <si>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</si>
  <si>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</si>
  <si>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</si>
  <si>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</si>
  <si>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</si>
  <si>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</si>
  <si>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</si>
  <si>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</si>
  <si>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</si>
  <si>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</si>
  <si>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</si>
  <si>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</si>
  <si>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</si>
  <si>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</si>
  <si>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</si>
  <si>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</si>
  <si>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</si>
  <si>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</si>
  <si>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</si>
  <si>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</si>
  <si>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</si>
  <si>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</si>
  <si>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</si>
  <si>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</si>
  <si>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</si>
  <si>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</si>
  <si>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</si>
  <si>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</si>
  <si>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</si>
  <si>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</si>
  <si>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</si>
  <si>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</si>
  <si>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</si>
  <si>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</si>
  <si>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</si>
  <si>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</si>
  <si>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</si>
  <si>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</si>
  <si>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</si>
  <si>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</si>
  <si>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</si>
  <si>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</si>
  <si>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</si>
  <si>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</si>
  <si>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</si>
  <si>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</si>
  <si>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</si>
  <si>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</si>
  <si>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</si>
  <si>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</si>
  <si>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</si>
  <si>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</si>
  <si>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</si>
  <si>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</si>
  <si>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</si>
  <si>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</si>
  <si>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</si>
  <si>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</si>
  <si>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</si>
  <si>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</si>
  <si>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</si>
  <si>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</si>
  <si>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</si>
  <si>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</si>
  <si>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</si>
  <si>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</si>
  <si>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</si>
  <si>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</si>
  <si>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</si>
  <si>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</si>
  <si>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</si>
  <si>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</si>
  <si>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</si>
  <si>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</si>
  <si>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</si>
  <si>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</si>
  <si>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</si>
  <si>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</si>
  <si>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</si>
  <si>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</si>
  <si>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</si>
  <si>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</si>
  <si>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</si>
  <si>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</si>
  <si>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</si>
  <si>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</si>
  <si>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</si>
  <si>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</si>
  <si>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</si>
  <si>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</si>
  <si>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</si>
  <si>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</si>
  <si>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</si>
  <si>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</si>
  <si>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</si>
  <si>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</si>
  <si>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</si>
  <si>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</si>
  <si>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</si>
  <si>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</si>
  <si>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</si>
  <si>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</si>
  <si>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</si>
  <si>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</si>
  <si>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</si>
  <si>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</si>
  <si>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</si>
  <si>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</si>
  <si>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</si>
  <si>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</si>
  <si>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</si>
  <si>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</si>
  <si>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</si>
  <si>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</si>
  <si>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</si>
  <si>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</si>
  <si>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</si>
  <si>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</si>
  <si>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</si>
  <si>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</si>
  <si>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</si>
  <si>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</si>
  <si>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</si>
  <si>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</si>
  <si>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</si>
  <si>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</si>
  <si>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</si>
  <si>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</si>
  <si>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</si>
  <si>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</si>
  <si>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</si>
  <si>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</si>
  <si>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</si>
  <si>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</si>
  <si>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</si>
  <si>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</si>
  <si>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</si>
  <si>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</si>
  <si>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</si>
  <si>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</si>
  <si>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</si>
  <si>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</si>
  <si>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</si>
  <si>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</si>
  <si>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</si>
  <si>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</si>
  <si>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</si>
  <si>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</si>
  <si>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</si>
  <si>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</si>
  <si>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</si>
  <si>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</si>
  <si>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</si>
  <si>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</si>
  <si>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</si>
  <si>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</si>
  <si>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</si>
  <si>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</si>
  <si>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</si>
  <si>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</si>
  <si>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</si>
  <si>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</si>
  <si>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</si>
  <si>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</si>
  <si>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</si>
  <si>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</si>
  <si>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</si>
  <si>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</si>
  <si>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</si>
  <si>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</si>
  <si>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</si>
  <si>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</si>
  <si>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</si>
  <si>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</si>
  <si>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</si>
  <si>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</si>
  <si>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</si>
  <si>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</si>
  <si>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</si>
  <si>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</si>
  <si>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</si>
  <si>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</si>
  <si>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</si>
  <si>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</si>
  <si>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</si>
  <si>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</si>
  <si>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</si>
  <si>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</si>
  <si>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</si>
  <si>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</si>
  <si>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</si>
  <si>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</si>
  <si>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</si>
  <si>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</si>
  <si>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</si>
  <si>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</si>
  <si>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</si>
  <si>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</si>
  <si>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</si>
  <si>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</si>
  <si>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</si>
  <si>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</si>
  <si>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</si>
  <si>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</si>
  <si>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</si>
  <si>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</si>
  <si>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</si>
  <si>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</si>
  <si>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</si>
  <si>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</si>
  <si>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</si>
  <si>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</si>
  <si>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</si>
  <si>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</si>
  <si>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</si>
  <si>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</si>
  <si>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</si>
  <si>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</si>
  <si>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</si>
  <si>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</si>
  <si>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</si>
  <si>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</si>
  <si>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</si>
  <si>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</si>
  <si>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</si>
  <si>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</si>
  <si>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</si>
  <si>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</si>
  <si>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</si>
  <si>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</si>
  <si>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</si>
  <si>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</si>
  <si>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</si>
  <si>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</si>
  <si>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</si>
  <si>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</si>
  <si>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</si>
  <si>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</si>
  <si>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</si>
  <si>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</si>
  <si>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</si>
  <si>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</si>
  <si>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</si>
  <si>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</si>
  <si>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</si>
  <si>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</si>
  <si>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</si>
  <si>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</si>
  <si>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</si>
  <si>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</si>
  <si>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</si>
  <si>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</si>
  <si>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</si>
  <si>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</si>
  <si>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</si>
  <si>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</si>
  <si>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</si>
  <si>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</si>
  <si>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</si>
  <si>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</si>
  <si>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</si>
  <si>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</si>
  <si>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</si>
  <si>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</si>
  <si>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</si>
  <si>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</si>
  <si>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</si>
  <si>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</si>
  <si>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</si>
  <si>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</si>
  <si>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</si>
  <si>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</si>
  <si>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</si>
  <si>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</si>
  <si>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</si>
  <si>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</si>
  <si>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</si>
  <si>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</si>
  <si>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</si>
  <si>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</si>
  <si>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</si>
  <si>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</si>
  <si>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</si>
  <si>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</si>
  <si>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</si>
  <si>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</si>
  <si>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</si>
  <si>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</si>
  <si>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</si>
  <si>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</si>
  <si>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</si>
  <si>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</si>
  <si>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</si>
  <si>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</si>
  <si>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</si>
  <si>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</si>
  <si>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</si>
  <si>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</si>
  <si>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</si>
  <si>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</si>
  <si>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</si>
  <si>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</si>
  <si>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</si>
  <si>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</si>
  <si>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</si>
  <si>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</si>
  <si>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</si>
  <si>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</si>
  <si>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</si>
  <si>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</si>
  <si>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</si>
  <si>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</si>
  <si>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</si>
  <si>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</si>
  <si>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</si>
  <si>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</si>
  <si>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</si>
  <si>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</si>
  <si>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</si>
  <si>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</si>
  <si>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</si>
  <si>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</si>
  <si>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</si>
  <si>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</si>
  <si>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</si>
  <si>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</si>
  <si>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</si>
  <si>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</si>
  <si>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</si>
  <si>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</si>
  <si>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</si>
  <si>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</si>
  <si>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</si>
  <si>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</si>
  <si>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</si>
  <si>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</si>
  <si>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</si>
  <si>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</si>
  <si>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</si>
  <si>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</si>
  <si>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</si>
  <si>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</si>
  <si>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</si>
  <si>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</si>
  <si>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</si>
  <si>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</si>
  <si>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</si>
  <si>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</si>
  <si>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</si>
  <si>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</si>
  <si>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</si>
  <si>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</si>
  <si>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</si>
  <si>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</si>
  <si>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</si>
  <si>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</si>
  <si>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</si>
  <si>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</si>
  <si>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</si>
  <si>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</si>
  <si>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</si>
  <si>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</si>
  <si>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</si>
  <si>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</si>
  <si>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</si>
  <si>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</si>
  <si>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</si>
  <si>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</si>
  <si>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</si>
  <si>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</si>
  <si>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</si>
  <si>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</si>
  <si>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</si>
  <si>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</si>
  <si>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</si>
  <si>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</si>
  <si>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</si>
  <si>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</si>
  <si>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</si>
  <si>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</si>
  <si>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</si>
  <si>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</si>
  <si>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</si>
  <si>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</si>
  <si>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</si>
  <si>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</si>
  <si>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</si>
  <si>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</si>
  <si>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</si>
  <si>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</si>
  <si>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</si>
  <si>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</si>
  <si>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</si>
  <si>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</si>
  <si>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</si>
  <si>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</si>
  <si>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</si>
  <si>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</si>
  <si>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</si>
  <si>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</si>
  <si>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</si>
  <si>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</si>
  <si>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</si>
  <si>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</si>
  <si>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</si>
  <si>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</si>
  <si>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</si>
  <si>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</si>
  <si>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</si>
  <si>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</si>
  <si>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</si>
  <si>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</si>
  <si>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</si>
  <si>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</si>
  <si>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</si>
  <si>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</si>
  <si>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</si>
  <si>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</si>
  <si>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</si>
  <si>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</si>
  <si>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</si>
  <si>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</si>
  <si>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</si>
  <si>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</si>
  <si>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</si>
  <si>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</si>
  <si>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</si>
  <si>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</si>
  <si>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</si>
  <si>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</si>
  <si>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</si>
  <si>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</si>
  <si>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</si>
  <si>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</si>
  <si>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</si>
  <si>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</si>
  <si>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</si>
  <si>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</si>
  <si>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</si>
  <si>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</si>
  <si>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</si>
  <si>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</si>
  <si>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</si>
  <si>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</si>
  <si>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</si>
  <si>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</si>
  <si>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</si>
  <si>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</si>
  <si>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</si>
  <si>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</si>
  <si>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</si>
  <si>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</si>
  <si>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</si>
  <si>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</si>
  <si>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</si>
  <si>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</si>
  <si>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</si>
  <si>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</si>
  <si>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</si>
  <si>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</si>
  <si>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</si>
  <si>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</si>
  <si>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</si>
  <si>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</si>
  <si>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</si>
  <si>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</si>
  <si>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</si>
  <si>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</si>
  <si>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</si>
  <si>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</si>
  <si>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</si>
  <si>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</si>
  <si>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</si>
  <si>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</si>
  <si>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</si>
  <si>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</si>
  <si>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</si>
  <si>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</si>
  <si>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</si>
  <si>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</si>
  <si>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</si>
  <si>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</si>
  <si>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</si>
  <si>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</si>
  <si>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</si>
  <si>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</si>
  <si>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</si>
  <si>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</si>
  <si>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</si>
  <si>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</si>
  <si>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</si>
  <si>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</si>
  <si>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</si>
  <si>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</si>
  <si>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</si>
  <si>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</si>
  <si>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</si>
  <si>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</si>
  <si>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</si>
  <si>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</si>
  <si>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</si>
  <si>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</si>
  <si>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</si>
  <si>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</si>
  <si>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</si>
  <si>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</si>
  <si>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</si>
  <si>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</si>
  <si>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</si>
  <si>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</si>
  <si>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</si>
  <si>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</si>
  <si>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</si>
  <si>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</si>
  <si>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</si>
  <si>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</si>
  <si>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</si>
  <si>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</si>
  <si>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</si>
  <si>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</si>
  <si>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</si>
  <si>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</si>
  <si>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</si>
  <si>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</si>
  <si>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</si>
  <si>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</si>
  <si>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</si>
  <si>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</si>
  <si>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</si>
  <si>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</si>
  <si>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</si>
  <si>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</si>
  <si>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</si>
  <si>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</si>
  <si>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</si>
  <si>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</si>
  <si>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</si>
  <si>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</si>
  <si>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</si>
  <si>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</si>
  <si>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</si>
  <si>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</si>
  <si>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</si>
  <si>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</si>
  <si>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</si>
  <si>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</si>
  <si>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</si>
  <si>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</si>
  <si>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</si>
  <si>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</si>
  <si>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</si>
  <si>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</si>
  <si>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</si>
  <si>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</si>
  <si>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</si>
  <si>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</si>
  <si>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</si>
  <si>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</si>
  <si>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</si>
  <si>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</si>
  <si>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</si>
  <si>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</si>
  <si>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</si>
  <si>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</si>
  <si>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</si>
  <si>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</si>
  <si>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</si>
  <si>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</si>
  <si>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</si>
  <si>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</si>
  <si>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</si>
  <si>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</si>
  <si>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</si>
  <si>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</si>
  <si>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</si>
  <si>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</si>
  <si>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</si>
  <si>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</si>
  <si>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</si>
  <si>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</si>
  <si>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</si>
  <si>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</si>
  <si>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</si>
  <si>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</si>
  <si>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</si>
  <si>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</si>
  <si>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</si>
  <si>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</si>
  <si>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</si>
  <si>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</si>
  <si>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</si>
  <si>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</si>
  <si>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</si>
  <si>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</si>
  <si>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</si>
  <si>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</si>
  <si>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</si>
  <si>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</si>
  <si>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</si>
  <si>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</si>
  <si>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</si>
  <si>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</si>
  <si>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</si>
  <si>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</si>
  <si>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</si>
  <si>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</si>
  <si>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</si>
  <si>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</si>
  <si>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</si>
  <si>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</si>
  <si>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</si>
  <si>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</si>
  <si>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</si>
  <si>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</si>
  <si>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</si>
  <si>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</si>
  <si>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</si>
  <si>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</si>
  <si>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</si>
  <si>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</si>
  <si>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</si>
  <si>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</si>
  <si>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</si>
  <si>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</si>
  <si>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</si>
  <si>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</si>
  <si>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</si>
  <si>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</si>
  <si>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</si>
  <si>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</si>
  <si>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</si>
  <si>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</si>
  <si>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</si>
  <si>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</si>
  <si>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</si>
  <si>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</si>
  <si>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</si>
  <si>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</si>
  <si>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</si>
  <si>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</si>
  <si>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</si>
  <si>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</si>
  <si>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</si>
  <si>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</si>
  <si>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</si>
  <si>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</si>
  <si>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</si>
  <si>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</si>
  <si>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</si>
  <si>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</si>
  <si>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</si>
  <si>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</si>
  <si>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</si>
  <si>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</si>
  <si>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</si>
  <si>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</si>
  <si>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</si>
  <si>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</si>
  <si>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</si>
  <si>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</si>
  <si>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</si>
  <si>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</si>
  <si>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</si>
  <si>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</si>
  <si>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</si>
  <si>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</si>
  <si>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</si>
  <si>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</si>
  <si>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</si>
  <si>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</si>
  <si>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</si>
  <si>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</si>
  <si>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</si>
  <si>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</si>
  <si>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</si>
  <si>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</si>
  <si>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</si>
  <si>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</si>
  <si>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</si>
  <si>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</si>
  <si>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</si>
  <si>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</si>
  <si>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</si>
  <si>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</si>
  <si>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</si>
  <si>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</si>
  <si>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</si>
  <si>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</si>
  <si>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</si>
  <si>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</si>
  <si>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</si>
  <si>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</si>
  <si>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</si>
  <si>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</si>
  <si>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</si>
  <si>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</si>
  <si>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</si>
  <si>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</si>
  <si>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</si>
  <si>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</si>
  <si>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</si>
  <si>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</si>
  <si>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</si>
  <si>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</si>
  <si>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</si>
  <si>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</si>
  <si>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</si>
  <si>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</si>
  <si>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</si>
  <si>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</si>
  <si>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</si>
  <si>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</si>
  <si>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</si>
  <si>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</si>
  <si>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</si>
  <si>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</si>
  <si>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</si>
  <si>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</si>
  <si>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</si>
  <si>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</si>
  <si>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</si>
  <si>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</si>
  <si>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</si>
  <si>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</si>
  <si>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</si>
  <si>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</si>
  <si>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</si>
  <si>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</si>
  <si>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</si>
  <si>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</si>
  <si>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</si>
  <si>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</si>
  <si>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</si>
  <si>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</si>
  <si>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</si>
  <si>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</si>
  <si>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</si>
  <si>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</si>
  <si>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</si>
  <si>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</si>
  <si>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</si>
  <si>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</si>
  <si>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</si>
  <si>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</si>
  <si>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</si>
  <si>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</si>
  <si>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</si>
  <si>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</si>
  <si>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</si>
  <si>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</si>
  <si>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</si>
  <si>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</si>
  <si>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</si>
  <si>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</si>
  <si>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</si>
  <si>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</si>
  <si>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</si>
  <si>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</si>
  <si>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</si>
  <si>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</si>
  <si>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</si>
  <si>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</si>
  <si>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</si>
  <si>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</si>
  <si>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</si>
  <si>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</si>
  <si>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</si>
  <si>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</si>
  <si>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</si>
  <si>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</si>
  <si>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</si>
  <si>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</si>
  <si>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</si>
  <si>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</si>
  <si>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</si>
  <si>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</si>
  <si>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</si>
  <si>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</si>
  <si>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</si>
  <si>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</si>
  <si>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</si>
  <si>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</si>
  <si>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</si>
  <si>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</si>
  <si>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</si>
  <si>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</si>
  <si>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</si>
  <si>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</si>
  <si>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</si>
  <si>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</si>
  <si>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</si>
  <si>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</si>
  <si>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</si>
  <si>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</si>
  <si>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</si>
  <si>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</si>
  <si>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</si>
  <si>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</si>
  <si>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</si>
  <si>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</si>
  <si>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</si>
  <si>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</si>
  <si>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</si>
  <si>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</si>
  <si>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</si>
  <si>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</si>
  <si>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</si>
  <si>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</si>
  <si>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</si>
  <si>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</si>
  <si>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</si>
  <si>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</si>
  <si>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</si>
  <si>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</si>
  <si>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</si>
  <si>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</si>
  <si>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</si>
  <si>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</si>
  <si>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</si>
  <si>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</si>
  <si>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</si>
  <si>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</si>
  <si>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</si>
  <si>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</si>
  <si>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</si>
  <si>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</si>
  <si>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</si>
  <si>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</si>
  <si>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</si>
  <si>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</si>
  <si>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</si>
  <si>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</si>
  <si>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</si>
  <si>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</si>
  <si>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</si>
  <si>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</si>
  <si>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</si>
  <si>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</si>
  <si>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</si>
  <si>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</si>
  <si>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</si>
  <si>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</si>
  <si>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</si>
  <si>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</si>
  <si>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</si>
  <si>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</si>
  <si>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</si>
  <si>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</si>
  <si>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</si>
  <si>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</si>
  <si>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</si>
  <si>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</si>
  <si>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</si>
  <si>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</si>
  <si>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</si>
  <si>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</si>
  <si>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</si>
  <si>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</si>
  <si>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</si>
  <si>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</si>
  <si>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</si>
  <si>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</si>
  <si>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</si>
  <si>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</si>
  <si>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</si>
  <si>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</si>
  <si>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</si>
  <si>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</si>
  <si>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</si>
  <si>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</si>
  <si>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</si>
  <si>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</si>
  <si>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</si>
  <si>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</si>
  <si>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</si>
  <si>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</si>
  <si>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</si>
  <si>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</si>
  <si>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</si>
  <si>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</si>
  <si>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</si>
  <si>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</si>
  <si>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</si>
  <si>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</si>
  <si>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</si>
  <si>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</si>
  <si>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</si>
  <si>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</si>
  <si>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</si>
  <si>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</si>
  <si>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</si>
  <si>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</si>
  <si>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</si>
  <si>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</si>
  <si>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</si>
  <si>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</si>
  <si>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</si>
  <si>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</si>
  <si>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</si>
  <si>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</si>
  <si>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</si>
  <si>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</si>
  <si>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</si>
  <si>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</si>
  <si>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</si>
  <si>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</si>
  <si>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</si>
  <si>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</si>
  <si>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</si>
  <si>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</si>
  <si>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</si>
  <si>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</si>
  <si>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</si>
  <si>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</si>
  <si>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</si>
  <si>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</si>
  <si>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</si>
  <si>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</si>
  <si>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</si>
  <si>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</si>
  <si>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</si>
  <si>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</si>
  <si>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</si>
  <si>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</si>
  <si>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</si>
  <si>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</si>
  <si>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</si>
  <si>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</si>
  <si>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</si>
  <si>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</si>
  <si>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</si>
  <si>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</si>
  <si>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</si>
  <si>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</si>
  <si>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</si>
  <si>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</si>
  <si>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</si>
  <si>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</si>
  <si>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</si>
  <si>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</si>
  <si>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</si>
  <si>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</si>
  <si>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</si>
  <si>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</si>
  <si>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</si>
  <si>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</si>
  <si>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</si>
  <si>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</si>
  <si>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</si>
  <si>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</si>
  <si>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</si>
  <si>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</si>
  <si>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</si>
  <si>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</si>
  <si>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</si>
  <si>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</si>
  <si>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</si>
  <si>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</si>
  <si>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</si>
  <si>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</si>
  <si>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</si>
  <si>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</si>
  <si>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</si>
  <si>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</si>
  <si>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</si>
  <si>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</si>
  <si>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</si>
  <si>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</si>
  <si>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</si>
  <si>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</si>
  <si>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</si>
  <si>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</si>
  <si>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</si>
  <si>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</si>
  <si>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</si>
  <si>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</si>
  <si>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</si>
  <si>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</si>
  <si>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</si>
  <si>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</si>
  <si>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</si>
  <si>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</si>
  <si>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</si>
  <si>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</si>
  <si>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</si>
  <si>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</si>
  <si>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</si>
  <si>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</si>
  <si>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</si>
  <si>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</si>
  <si>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</si>
  <si>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</si>
  <si>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</si>
  <si>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</si>
  <si>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</si>
  <si>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</si>
  <si>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</si>
  <si>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</si>
  <si>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</si>
  <si>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</si>
  <si>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</si>
  <si>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</si>
  <si>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</si>
  <si>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</si>
  <si>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</si>
  <si>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</si>
  <si>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</si>
  <si>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</si>
  <si>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</si>
  <si>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</si>
  <si>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</si>
  <si>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</si>
  <si>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</si>
  <si>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</si>
  <si>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</si>
  <si>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</si>
  <si>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</si>
  <si>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</si>
  <si>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</si>
  <si>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</si>
  <si>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</si>
  <si>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</si>
  <si>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</si>
  <si>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</si>
  <si>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</si>
  <si>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</si>
  <si>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</si>
  <si>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</si>
  <si>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</si>
  <si>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</si>
  <si>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</si>
  <si>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</si>
  <si>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</si>
  <si>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</si>
  <si>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</si>
  <si>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</si>
  <si>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</si>
  <si>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</si>
  <si>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</si>
  <si>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</si>
  <si>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</si>
  <si>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</si>
  <si>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</si>
  <si>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</si>
  <si>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</si>
  <si>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</si>
  <si>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</si>
  <si>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</si>
  <si>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</si>
  <si>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</si>
  <si>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</si>
  <si>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</si>
  <si>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</si>
  <si>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</si>
  <si>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</si>
  <si>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</si>
  <si>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</si>
  <si>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</si>
  <si>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</si>
  <si>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</si>
  <si>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</si>
  <si>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</si>
  <si>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</si>
  <si>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</si>
  <si>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</si>
  <si>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</si>
  <si>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</si>
  <si>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</si>
  <si>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</si>
  <si>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</si>
  <si>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</si>
  <si>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</si>
  <si>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</si>
  <si>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</si>
  <si>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</si>
  <si>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</si>
  <si>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</si>
  <si>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</si>
  <si>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</si>
  <si>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</si>
  <si>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</si>
  <si>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</si>
  <si>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</si>
  <si>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</si>
  <si>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</si>
  <si>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</si>
  <si>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</si>
  <si>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</si>
  <si>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</si>
  <si>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</si>
  <si>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</si>
  <si>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</si>
  <si>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</si>
  <si>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</si>
  <si>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</si>
  <si>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</si>
  <si>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</si>
  <si>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</si>
  <si>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</si>
  <si>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</si>
  <si>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</si>
  <si>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</si>
  <si>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</si>
  <si>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</si>
  <si>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</si>
  <si>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</si>
  <si>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</si>
  <si>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</si>
  <si>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</si>
  <si>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</si>
  <si>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</si>
  <si>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</si>
  <si>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</si>
  <si>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</si>
  <si>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</si>
  <si>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</si>
  <si>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</si>
  <si>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</si>
  <si>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</si>
  <si>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</si>
  <si>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</si>
  <si>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</si>
  <si>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</si>
  <si>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</si>
  <si>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</si>
  <si>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</si>
  <si>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</si>
  <si>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</si>
  <si>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</si>
  <si>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</si>
  <si>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</si>
  <si>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</si>
  <si>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</si>
  <si>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</si>
  <si>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</si>
  <si>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</si>
  <si>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</si>
  <si>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</si>
  <si>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</si>
  <si>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</si>
  <si>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</si>
  <si>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</si>
  <si>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</si>
  <si>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</si>
  <si>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</si>
  <si>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</si>
  <si>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</si>
  <si>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</si>
  <si>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</si>
  <si>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</si>
  <si>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</si>
  <si>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</si>
  <si>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</si>
  <si>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</si>
  <si>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</si>
  <si>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</si>
  <si>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</si>
  <si>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</si>
  <si>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</si>
  <si>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</si>
  <si>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</si>
  <si>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</si>
  <si>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</si>
  <si>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</si>
  <si>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</si>
  <si>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</si>
  <si>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</si>
  <si>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</si>
  <si>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</si>
  <si>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</si>
  <si>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</si>
  <si>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</si>
  <si>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</si>
  <si>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</si>
  <si>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</si>
  <si>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</si>
  <si>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</si>
  <si>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</si>
  <si>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</si>
  <si>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</si>
  <si>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</si>
  <si>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</si>
  <si>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</si>
  <si>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</si>
  <si>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</si>
  <si>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</si>
  <si>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</si>
  <si>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</si>
  <si>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</si>
  <si>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</si>
  <si>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</si>
  <si>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</si>
  <si>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</si>
  <si>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</si>
  <si>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</si>
  <si>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</si>
  <si>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</si>
  <si>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</si>
  <si>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</si>
  <si>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</si>
  <si>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</si>
  <si>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</si>
  <si>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</si>
  <si>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</si>
  <si>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</si>
  <si>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</si>
  <si>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</si>
  <si>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</si>
  <si>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</si>
  <si>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</si>
  <si>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</si>
  <si>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</si>
  <si>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</si>
  <si>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</si>
  <si>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</si>
  <si>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</si>
  <si>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</si>
  <si>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</si>
  <si>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</si>
  <si>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</si>
  <si>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</si>
  <si>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</si>
  <si>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</si>
  <si>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</si>
  <si>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</si>
  <si>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</si>
  <si>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</si>
  <si>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</si>
  <si>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</si>
  <si>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</si>
  <si>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</si>
  <si>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</si>
  <si>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</si>
  <si>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</si>
  <si>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</si>
  <si>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</si>
  <si>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</si>
  <si>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</si>
  <si>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</si>
  <si>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</si>
  <si>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</si>
  <si>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</si>
  <si>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</si>
  <si>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</si>
  <si>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</si>
  <si>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</si>
  <si>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</si>
  <si>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</si>
  <si>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</si>
  <si>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</si>
  <si>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</si>
  <si>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</si>
  <si>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</si>
  <si>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</si>
  <si>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</si>
  <si>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</si>
  <si>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</si>
  <si>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</si>
  <si>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</si>
  <si>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</si>
  <si>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</si>
  <si>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</si>
  <si>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</si>
  <si>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</si>
  <si>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</si>
  <si>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</si>
  <si>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</si>
  <si>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</si>
  <si>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</si>
  <si>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</si>
  <si>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</si>
  <si>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</si>
  <si>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</si>
  <si>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</si>
  <si>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</si>
  <si>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</si>
  <si>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</si>
  <si>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</si>
  <si>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</si>
  <si>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</si>
  <si>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</si>
  <si>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</si>
  <si>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</si>
  <si>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</si>
  <si>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</si>
  <si>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</si>
  <si>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</si>
  <si>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</si>
  <si>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</si>
  <si>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</si>
  <si>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</si>
  <si>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</si>
  <si>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</si>
  <si>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</si>
  <si>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</si>
  <si>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</si>
  <si>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</si>
  <si>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</si>
  <si>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</si>
  <si>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</si>
  <si>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</si>
  <si>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</si>
  <si>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</si>
  <si>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</si>
  <si>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</si>
  <si>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</si>
  <si>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</si>
  <si>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</si>
  <si>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</si>
  <si>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</si>
  <si>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</si>
  <si>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</si>
  <si>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</si>
  <si>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</si>
  <si>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</si>
  <si>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</si>
  <si>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</si>
  <si>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</si>
  <si>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</si>
  <si>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</si>
  <si>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</si>
  <si>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</si>
  <si>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</si>
  <si>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</si>
  <si>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</si>
  <si>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</si>
  <si>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</si>
  <si>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</si>
  <si>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</si>
  <si>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</si>
  <si>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</si>
  <si>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</si>
  <si>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</si>
  <si>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</si>
  <si>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</si>
  <si>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</si>
  <si>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</si>
  <si>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</si>
  <si>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</si>
  <si>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</si>
  <si>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</si>
  <si>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</si>
  <si>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</si>
  <si>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</si>
  <si>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</si>
  <si>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</si>
  <si>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</si>
  <si>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</si>
  <si>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</si>
  <si>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</si>
  <si>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</si>
  <si>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</si>
  <si>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</si>
  <si>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</si>
  <si>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</si>
  <si>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</si>
  <si>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</si>
  <si>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</si>
  <si>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</si>
  <si>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</si>
  <si>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</si>
  <si>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</si>
  <si>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</si>
  <si>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</si>
  <si>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</si>
  <si>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</si>
  <si>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</si>
  <si>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</si>
  <si>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</si>
  <si>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</si>
  <si>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</si>
  <si>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</si>
  <si>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</si>
  <si>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</si>
  <si>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</si>
  <si>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</si>
  <si>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</si>
  <si>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</si>
  <si>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</si>
  <si>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</si>
  <si>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</si>
  <si>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</si>
  <si>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</si>
  <si>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</si>
  <si>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</si>
  <si>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</si>
  <si>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</si>
  <si>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</si>
  <si>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</si>
  <si>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</si>
  <si>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</si>
  <si>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</si>
  <si>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</si>
  <si>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</si>
  <si>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</si>
  <si>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</si>
  <si>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</si>
  <si>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</si>
  <si>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</si>
  <si>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</si>
  <si>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</si>
  <si>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</si>
  <si>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</si>
  <si>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</si>
  <si>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</si>
  <si>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</si>
  <si>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</si>
  <si>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</si>
  <si>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</si>
  <si>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</si>
  <si>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</si>
  <si>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</si>
  <si>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</si>
  <si>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</si>
  <si>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</si>
  <si>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</si>
  <si>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</si>
  <si>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</si>
  <si>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</si>
  <si>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</si>
  <si>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</si>
  <si>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</si>
  <si>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</si>
  <si>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</si>
  <si>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</si>
  <si>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</si>
  <si>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</si>
  <si>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</si>
  <si>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</si>
  <si>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</si>
  <si>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</si>
  <si>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</si>
  <si>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</si>
  <si>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</si>
  <si>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</si>
  <si>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</si>
  <si>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</si>
  <si>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</si>
  <si>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</si>
  <si>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</si>
  <si>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</si>
  <si>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</si>
  <si>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</si>
  <si>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</si>
  <si>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</si>
  <si>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</si>
  <si>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</si>
  <si>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</si>
  <si>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</si>
  <si>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</si>
  <si>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</si>
  <si>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</si>
  <si>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</si>
  <si>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</si>
  <si>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</si>
  <si>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</si>
  <si>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</si>
  <si>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</si>
  <si>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</si>
  <si>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</si>
  <si>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</si>
  <si>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</si>
  <si>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</si>
  <si>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</si>
  <si>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</si>
  <si>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</si>
  <si>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</si>
  <si>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</si>
  <si>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</si>
  <si>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</si>
  <si>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</si>
  <si>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</si>
  <si>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</si>
  <si>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</si>
  <si>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</si>
  <si>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</si>
  <si>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</si>
  <si>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</si>
  <si>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</si>
  <si>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</si>
  <si>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</si>
  <si>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</si>
  <si>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</si>
  <si>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</si>
  <si>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</si>
  <si>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</si>
  <si>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</si>
  <si>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</si>
  <si>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</si>
  <si>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</si>
  <si>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</si>
  <si>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</si>
  <si>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</si>
  <si>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</si>
  <si>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</si>
  <si>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</si>
  <si>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</si>
  <si>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</si>
  <si>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</si>
  <si>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</si>
  <si>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</si>
  <si>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</si>
  <si>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</si>
  <si>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</si>
  <si>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</si>
  <si>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</si>
  <si>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</si>
  <si>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</si>
  <si>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</si>
  <si>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</si>
  <si>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</si>
  <si>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</si>
  <si>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</si>
  <si>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</si>
  <si>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</si>
  <si>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</si>
  <si>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</si>
  <si>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</si>
  <si>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</si>
  <si>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</si>
  <si>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</si>
  <si>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</si>
  <si>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</si>
  <si>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</si>
  <si>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</si>
  <si>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</si>
  <si>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</si>
  <si>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</si>
  <si>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</si>
  <si>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</si>
  <si>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</si>
  <si>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</si>
  <si>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</si>
  <si>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</si>
  <si>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</si>
  <si>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</si>
  <si>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</si>
  <si>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</si>
  <si>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</si>
  <si>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</si>
  <si>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</si>
  <si>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</si>
  <si>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</si>
  <si>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</si>
  <si>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</si>
  <si>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</si>
  <si>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</si>
  <si>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</si>
  <si>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</si>
  <si>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</si>
  <si>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</si>
  <si>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</si>
  <si>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</si>
  <si>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</si>
  <si>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</si>
  <si>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</si>
  <si>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</si>
  <si>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</si>
  <si>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</si>
  <si>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</si>
  <si>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</si>
  <si>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</si>
  <si>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</si>
  <si>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</si>
  <si>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</si>
  <si>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</si>
  <si>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</si>
  <si>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</si>
  <si>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</si>
  <si>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</si>
  <si>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</si>
  <si>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</si>
  <si>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</si>
  <si>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</si>
  <si>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</si>
  <si>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</si>
  <si>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</si>
  <si>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</si>
  <si>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</si>
  <si>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</si>
  <si>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</si>
  <si>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</si>
  <si>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</si>
  <si>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</si>
  <si>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</si>
  <si>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</si>
  <si>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</si>
  <si>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</si>
  <si>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</si>
  <si>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</si>
  <si>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</si>
  <si>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</si>
  <si>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</si>
  <si>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</si>
  <si>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</si>
  <si>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</si>
  <si>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</si>
  <si>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</si>
  <si>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</si>
  <si>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</si>
  <si>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</si>
  <si>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</si>
  <si>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</si>
  <si>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</si>
  <si>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</si>
  <si>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</si>
  <si>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</si>
  <si>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</si>
  <si>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</si>
  <si>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</si>
  <si>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</si>
  <si>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</si>
  <si>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</si>
  <si>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</si>
  <si>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</si>
  <si>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</si>
  <si>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</si>
  <si>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</si>
  <si>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</si>
  <si>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</si>
  <si>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</si>
  <si>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</si>
  <si>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</si>
  <si>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</si>
  <si>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</si>
  <si>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</si>
  <si>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</si>
  <si>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</si>
  <si>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</si>
  <si>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</si>
  <si>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</si>
  <si>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</si>
  <si>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</si>
  <si>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</si>
  <si>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</si>
  <si>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</si>
  <si>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</si>
  <si>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</si>
  <si>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</si>
  <si>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</si>
  <si>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</si>
  <si>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</si>
  <si>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</si>
  <si>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</si>
  <si>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</si>
  <si>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</si>
  <si>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</si>
  <si>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</si>
  <si>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</si>
  <si>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</si>
  <si>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</si>
  <si>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</si>
  <si>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</si>
  <si>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</si>
  <si>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</si>
  <si>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</si>
  <si>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</si>
  <si>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</si>
  <si>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</si>
  <si>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</si>
  <si>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</si>
  <si>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</si>
  <si>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</si>
  <si>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</si>
  <si>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</si>
  <si>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</si>
  <si>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</si>
  <si>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</si>
  <si>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</si>
  <si>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</si>
  <si>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</si>
  <si>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</si>
  <si>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</si>
  <si>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</si>
  <si>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</si>
  <si>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</si>
  <si>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</si>
  <si>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</si>
  <si>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</si>
  <si>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</si>
  <si>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</si>
  <si>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</si>
  <si>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</si>
  <si>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</si>
  <si>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</si>
  <si>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</si>
  <si>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</si>
  <si>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</si>
  <si>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</si>
  <si>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</si>
  <si>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</si>
  <si>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</si>
  <si>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</si>
  <si>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</si>
  <si>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</si>
  <si>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</si>
  <si>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</si>
  <si>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</si>
  <si>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</si>
  <si>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</si>
  <si>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</si>
  <si>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</si>
  <si>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</si>
  <si>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</si>
  <si>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</si>
  <si>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</si>
  <si>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</si>
  <si>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</si>
  <si>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</si>
  <si>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</si>
  <si>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</si>
  <si>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</si>
  <si>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</si>
  <si>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</si>
  <si>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</si>
  <si>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</si>
  <si>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</si>
  <si>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</si>
  <si>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</si>
  <si>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</si>
  <si>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</si>
  <si>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</si>
  <si>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</si>
  <si>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</si>
  <si>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</si>
  <si>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</si>
  <si>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</si>
  <si>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</si>
  <si>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</si>
  <si>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</si>
  <si>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</si>
  <si>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</si>
  <si>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</si>
  <si>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</si>
  <si>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</si>
  <si>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</si>
  <si>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</si>
  <si>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</si>
  <si>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</si>
  <si>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</si>
  <si>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</si>
  <si>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</si>
  <si>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</si>
  <si>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</si>
  <si>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</si>
  <si>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</si>
  <si>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</si>
  <si>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</si>
  <si>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</si>
  <si>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</si>
  <si>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</si>
  <si>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</si>
  <si>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</si>
  <si>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</si>
  <si>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</si>
  <si>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</si>
  <si>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</si>
  <si>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</si>
  <si>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</si>
  <si>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</si>
  <si>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</si>
  <si>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</si>
  <si>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</si>
  <si>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</si>
  <si>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</si>
  <si>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</si>
  <si>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</si>
  <si>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</si>
  <si>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</si>
  <si>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</si>
  <si>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</si>
  <si>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</si>
  <si>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</si>
  <si>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</si>
  <si>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</si>
  <si>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</si>
  <si>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</si>
  <si>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</si>
  <si>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</si>
  <si>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</si>
  <si>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</si>
  <si>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</si>
  <si>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</si>
  <si>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</si>
  <si>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</si>
  <si>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</si>
  <si>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</si>
  <si>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</si>
  <si>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</si>
  <si>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</si>
  <si>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</si>
  <si>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</si>
  <si>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</si>
  <si>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</si>
  <si>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</si>
  <si>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</si>
  <si>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</si>
  <si>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</si>
  <si>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</si>
  <si>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</si>
  <si>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</si>
  <si>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</si>
  <si>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</si>
  <si>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</si>
  <si>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</si>
  <si>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</si>
  <si>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</si>
  <si>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</si>
  <si>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</si>
  <si>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</si>
  <si>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</si>
  <si>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</si>
  <si>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</si>
  <si>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</si>
  <si>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</si>
  <si>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</si>
  <si>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</si>
  <si>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</si>
  <si>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</si>
  <si>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</si>
  <si>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</si>
  <si>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</si>
  <si>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</si>
  <si>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</si>
  <si>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</si>
  <si>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</si>
  <si>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</si>
  <si>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</si>
  <si>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</si>
  <si>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</si>
  <si>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</si>
  <si>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</si>
  <si>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</si>
  <si>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</si>
  <si>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</si>
  <si>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</si>
  <si>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</si>
  <si>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</si>
  <si>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</si>
  <si>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</si>
  <si>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</si>
  <si>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</si>
  <si>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</si>
  <si>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</si>
  <si>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</si>
  <si>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</si>
  <si>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</si>
  <si>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</si>
  <si>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</si>
  <si>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</si>
  <si>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</si>
  <si>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</si>
  <si>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</si>
  <si>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</si>
  <si>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</si>
  <si>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</si>
  <si>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</si>
  <si>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</si>
  <si>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</si>
  <si>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</si>
  <si>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</si>
  <si>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</si>
  <si>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</si>
  <si>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</si>
  <si>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</si>
  <si>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</si>
  <si>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</si>
  <si>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</si>
  <si>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</si>
  <si>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</si>
  <si>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</si>
  <si>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</si>
  <si>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</si>
  <si>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</si>
  <si>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</si>
  <si>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</si>
  <si>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</si>
  <si>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</si>
  <si>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</si>
  <si>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</si>
  <si>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</si>
  <si>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</si>
  <si>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</si>
  <si>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</si>
  <si>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</si>
  <si>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</si>
  <si>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</si>
  <si>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</si>
  <si>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</si>
  <si>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</si>
  <si>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</si>
  <si>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</si>
  <si>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</si>
  <si>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</si>
  <si>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</si>
  <si>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</si>
  <si>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</si>
  <si>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</si>
  <si>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</si>
  <si>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</si>
  <si>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</si>
  <si>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</si>
  <si>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</si>
  <si>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</si>
  <si>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</si>
  <si>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</si>
  <si>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</si>
  <si>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</si>
  <si>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</si>
  <si>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</si>
  <si>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</si>
  <si>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</si>
  <si>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</si>
  <si>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</si>
  <si>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</si>
  <si>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</si>
  <si>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</si>
  <si>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</si>
  <si>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</si>
  <si>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</si>
  <si>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</si>
  <si>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</si>
  <si>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</si>
  <si>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</si>
  <si>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</si>
  <si>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</si>
  <si>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</si>
  <si>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</si>
  <si>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</si>
  <si>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</si>
  <si>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</si>
  <si>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</si>
  <si>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</si>
  <si>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</si>
  <si>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</si>
  <si>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</si>
  <si>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</si>
  <si>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</si>
  <si>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</si>
  <si>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</si>
  <si>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</si>
  <si>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</si>
  <si>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</si>
  <si>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</si>
  <si>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</si>
  <si>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</si>
  <si>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</si>
  <si>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</si>
  <si>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</si>
  <si>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</si>
  <si>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</si>
  <si>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</si>
  <si>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</si>
  <si>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</si>
  <si>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</si>
  <si>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</si>
  <si>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</si>
  <si>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</si>
  <si>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</si>
  <si>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</si>
  <si>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</si>
  <si>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</si>
  <si>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</si>
  <si>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</si>
  <si>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</si>
  <si>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</si>
  <si>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</si>
  <si>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</si>
  <si>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</si>
  <si>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</si>
  <si>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</si>
  <si>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</si>
  <si>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</si>
  <si>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</si>
  <si>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</si>
  <si>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</si>
  <si>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</si>
  <si>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</si>
  <si>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</si>
  <si>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</si>
  <si>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</si>
  <si>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</si>
  <si>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</si>
  <si>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</si>
  <si>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</si>
  <si>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</si>
  <si>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</si>
  <si>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</si>
  <si>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</si>
  <si>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</si>
  <si>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</si>
  <si>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</si>
  <si>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</si>
  <si>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</si>
  <si>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</si>
  <si>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</si>
  <si>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</si>
  <si>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</si>
  <si>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</si>
  <si>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</si>
  <si>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</si>
  <si>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</si>
  <si>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</si>
  <si>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</si>
  <si>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</si>
  <si>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</si>
  <si>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</si>
  <si>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</si>
  <si>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</si>
  <si>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</si>
  <si>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</si>
  <si>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</si>
  <si>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</si>
  <si>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</si>
  <si>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</si>
  <si>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</si>
  <si>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</si>
  <si>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</si>
  <si>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</si>
  <si>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</si>
  <si>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</si>
  <si>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</si>
  <si>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</si>
  <si>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</si>
  <si>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</si>
  <si>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</si>
  <si>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</si>
  <si>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</si>
  <si>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</si>
  <si>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</si>
  <si>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</si>
  <si>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</si>
  <si>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</si>
  <si>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</si>
  <si>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</si>
  <si>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</si>
  <si>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</si>
  <si>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</si>
  <si>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</si>
  <si>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</si>
  <si>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</si>
  <si>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</si>
  <si>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</si>
  <si>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</si>
  <si>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</si>
  <si>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</si>
  <si>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</si>
  <si>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</si>
  <si>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</si>
  <si>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</si>
  <si>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</si>
  <si>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</si>
  <si>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</si>
  <si>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</si>
  <si>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</si>
  <si>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</si>
  <si>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</si>
  <si>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</si>
  <si>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</si>
  <si>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</si>
  <si>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</si>
  <si>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</si>
  <si>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</si>
  <si>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</si>
  <si>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</si>
  <si>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</si>
  <si>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</si>
  <si>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</si>
  <si>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</si>
  <si>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</si>
  <si>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</si>
  <si>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</si>
  <si>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</si>
  <si>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</si>
  <si>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</si>
  <si>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</si>
  <si>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</si>
  <si>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</si>
  <si>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</si>
  <si>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</si>
  <si>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</si>
  <si>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</si>
  <si>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</si>
  <si>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</si>
  <si>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</si>
  <si>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</si>
  <si>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</si>
  <si>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</si>
  <si>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</si>
  <si>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</si>
  <si>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</si>
  <si>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</si>
  <si>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</si>
  <si>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</si>
  <si>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</si>
  <si>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</si>
  <si>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</si>
  <si>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</si>
  <si>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</si>
  <si>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</si>
  <si>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</si>
  <si>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</si>
  <si>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</si>
  <si>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</si>
  <si>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</si>
  <si>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</si>
  <si>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</si>
  <si>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</si>
  <si>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</si>
  <si>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</si>
  <si>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</si>
  <si>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</si>
  <si>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</si>
  <si>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</si>
  <si>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</si>
  <si>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</si>
  <si>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</si>
  <si>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</si>
  <si>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</si>
  <si>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</si>
  <si>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</si>
  <si>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</si>
  <si>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</si>
  <si>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</si>
  <si>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</si>
  <si>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</si>
  <si>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</si>
  <si>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</si>
  <si>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</si>
  <si>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</si>
  <si>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</si>
  <si>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</si>
  <si>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</si>
  <si>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</si>
  <si>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</si>
  <si>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</si>
  <si>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</si>
  <si>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</si>
  <si>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</si>
  <si>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</si>
  <si>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</si>
  <si>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</si>
  <si>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</si>
  <si>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</si>
  <si>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</si>
  <si>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</si>
  <si>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</si>
  <si>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</si>
  <si>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</si>
  <si>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</si>
  <si>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</si>
  <si>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</si>
  <si>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</si>
  <si>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</si>
  <si>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</si>
  <si>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</si>
  <si>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</si>
  <si>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</si>
  <si>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</si>
  <si>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</si>
  <si>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</si>
  <si>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</si>
  <si>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</si>
  <si>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</si>
  <si>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</si>
  <si>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</si>
  <si>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</si>
  <si>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</si>
  <si>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</si>
  <si>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</si>
  <si>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</si>
  <si>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</si>
  <si>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</si>
  <si>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</si>
  <si>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</si>
  <si>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</si>
  <si>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</si>
  <si>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</si>
  <si>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</si>
  <si>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</si>
  <si>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</si>
  <si>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</si>
  <si>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</si>
  <si>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</si>
  <si>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</si>
  <si>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</si>
  <si>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</si>
  <si>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</si>
  <si>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</si>
  <si>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</si>
  <si>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</si>
  <si>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</si>
  <si>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</si>
  <si>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</si>
  <si>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</si>
  <si>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</si>
  <si>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</si>
  <si>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</si>
  <si>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</si>
  <si>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</si>
  <si>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</si>
  <si>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</si>
  <si>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</si>
  <si>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</si>
  <si>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</si>
  <si>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</si>
  <si>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</si>
  <si>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</si>
  <si>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</si>
  <si>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</si>
  <si>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</si>
  <si>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</si>
  <si>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</si>
  <si>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</si>
  <si>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</si>
  <si>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</si>
  <si>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</si>
  <si>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</si>
  <si>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</si>
  <si>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</si>
  <si>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</si>
  <si>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</si>
  <si>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</si>
  <si>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</si>
  <si>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</si>
  <si>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</si>
  <si>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</si>
  <si>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</si>
  <si>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</si>
  <si>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</si>
  <si>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</si>
  <si>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</si>
  <si>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</si>
  <si>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</si>
  <si>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</si>
  <si>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</si>
  <si>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</si>
  <si>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</si>
  <si>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</si>
  <si>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</si>
  <si>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</si>
  <si>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</si>
  <si>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</si>
  <si>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</si>
  <si>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</si>
  <si>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</si>
  <si>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</si>
  <si>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</si>
  <si>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</si>
  <si>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</si>
  <si>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</si>
  <si>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</si>
  <si>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</si>
  <si>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</si>
  <si>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</si>
  <si>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</si>
  <si>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</si>
  <si>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</si>
  <si>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</si>
  <si>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</si>
  <si>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</si>
  <si>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</si>
  <si>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</si>
  <si>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</si>
  <si>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</si>
  <si>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</si>
  <si>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</si>
  <si>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</si>
  <si>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</si>
  <si>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</si>
  <si>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</si>
  <si>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</si>
  <si>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</si>
  <si>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</si>
  <si>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</si>
  <si>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</si>
  <si>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</si>
  <si>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</si>
  <si>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</si>
  <si>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</si>
  <si>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</si>
  <si>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</si>
  <si>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</si>
  <si>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</si>
  <si>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</si>
  <si>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</si>
  <si>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</si>
  <si>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</si>
  <si>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</si>
  <si>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</si>
  <si>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</si>
  <si>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</si>
  <si>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</si>
  <si>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</si>
  <si>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</si>
  <si>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</si>
  <si>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</si>
  <si>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</si>
  <si>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</si>
  <si>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</si>
  <si>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</si>
  <si>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</si>
  <si>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</si>
  <si>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</si>
  <si>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</si>
  <si>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</si>
  <si>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</si>
  <si>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</si>
  <si>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</si>
  <si>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</si>
  <si>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</si>
  <si>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</si>
  <si>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</si>
  <si>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</si>
  <si>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</si>
  <si>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</si>
  <si>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</si>
  <si>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</si>
  <si>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</si>
  <si>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</si>
  <si>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</si>
  <si>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</si>
  <si>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</si>
  <si>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</si>
  <si>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</si>
  <si>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</si>
  <si>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</si>
  <si>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</si>
  <si>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</si>
  <si>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</si>
  <si>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</si>
  <si>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</si>
  <si>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</si>
  <si>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</si>
  <si>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</si>
  <si>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</si>
  <si>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</si>
  <si>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</si>
  <si>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</si>
  <si>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</si>
  <si>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</si>
  <si>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</si>
  <si>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</si>
  <si>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</si>
  <si>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</si>
  <si>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</si>
  <si>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</si>
  <si>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</si>
  <si>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</si>
  <si>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</si>
  <si>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</si>
  <si>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</si>
  <si>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</si>
  <si>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</si>
  <si>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</si>
  <si>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</si>
  <si>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</si>
  <si>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</si>
  <si>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</si>
  <si>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</si>
  <si>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</si>
  <si>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</si>
  <si>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</si>
  <si>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</si>
  <si>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</si>
  <si>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</si>
  <si>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</si>
  <si>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</si>
  <si>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</si>
  <si>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</si>
  <si>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</si>
  <si>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</si>
  <si>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</si>
  <si>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</si>
  <si>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</si>
  <si>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</si>
  <si>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</si>
  <si>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</si>
  <si>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</si>
  <si>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</si>
  <si>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</si>
  <si>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</si>
  <si>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</si>
  <si>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</si>
  <si>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</si>
  <si>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</si>
  <si>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</si>
  <si>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</si>
  <si>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</si>
  <si>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</si>
  <si>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</si>
  <si>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</si>
  <si>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</si>
  <si>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</si>
  <si>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</si>
  <si>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</si>
  <si>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</si>
  <si>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</si>
  <si>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</si>
  <si>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</si>
  <si>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</si>
  <si>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</si>
  <si>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</si>
  <si>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</si>
  <si>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</si>
  <si>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</si>
  <si>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</si>
  <si>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</si>
  <si>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</si>
  <si>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</si>
  <si>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</si>
  <si>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</si>
  <si>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</si>
  <si>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</si>
  <si>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</si>
  <si>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</si>
  <si>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</si>
  <si>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</si>
  <si>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</si>
  <si>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</si>
  <si>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</si>
  <si>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</si>
  <si>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</si>
  <si>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</si>
  <si>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</si>
  <si>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</si>
  <si>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</si>
  <si>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</si>
  <si>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</si>
  <si>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</si>
  <si>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</si>
  <si>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</si>
  <si>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</si>
  <si>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</si>
  <si>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</si>
  <si>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</si>
  <si>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</si>
  <si>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</si>
  <si>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</si>
  <si>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</si>
  <si>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</si>
  <si>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</si>
  <si>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</si>
  <si>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</si>
  <si>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</si>
  <si>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</si>
  <si>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</si>
  <si>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</si>
  <si>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</si>
  <si>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</si>
  <si>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</si>
  <si>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</si>
  <si>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</si>
  <si>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</si>
  <si>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</si>
  <si>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</si>
  <si>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</si>
  <si>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</si>
  <si>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</si>
  <si>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</si>
  <si>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</si>
  <si>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</si>
  <si>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</si>
  <si>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</si>
  <si>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</si>
  <si>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</si>
  <si>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</si>
  <si>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</si>
  <si>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</si>
  <si>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</si>
  <si>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</si>
  <si>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</si>
  <si>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</si>
  <si>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</si>
  <si>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</si>
  <si>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</si>
  <si>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</si>
  <si>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</si>
  <si>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</si>
  <si>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</si>
  <si>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</si>
  <si>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</si>
  <si>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</si>
  <si>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</si>
  <si>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</si>
  <si>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</si>
  <si>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</si>
  <si>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</si>
  <si>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</si>
  <si>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</si>
  <si>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</si>
  <si>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</si>
  <si>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</si>
  <si>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</si>
  <si>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</si>
  <si>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</si>
  <si>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</si>
  <si>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</si>
  <si>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</si>
  <si>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</si>
  <si>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</si>
  <si>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</si>
  <si>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</si>
  <si>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</si>
  <si>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</si>
  <si>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</si>
  <si>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</si>
  <si>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</si>
  <si>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</si>
  <si>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</si>
  <si>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</si>
  <si>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</si>
  <si>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</si>
  <si>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</si>
  <si>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</si>
  <si>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</si>
  <si>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</si>
  <si>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</si>
  <si>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</si>
  <si>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</si>
  <si>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</si>
  <si>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</si>
  <si>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</si>
  <si>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</si>
  <si>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</si>
  <si>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</si>
  <si>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</si>
  <si>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</si>
  <si>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</si>
  <si>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</si>
  <si>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</si>
  <si>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</si>
  <si>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</si>
  <si>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</si>
  <si>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</si>
  <si>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</si>
  <si>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</si>
  <si>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</si>
  <si>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</si>
  <si>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</si>
  <si>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</si>
  <si>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</si>
  <si>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</si>
  <si>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</si>
  <si>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</si>
  <si>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</si>
  <si>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</si>
  <si>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</si>
  <si>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</si>
  <si>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</si>
  <si>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</si>
  <si>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</si>
  <si>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</si>
  <si>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</si>
  <si>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</si>
  <si>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</si>
  <si>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</si>
  <si>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</si>
  <si>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</si>
  <si>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</si>
  <si>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</si>
  <si>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</si>
  <si>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</si>
  <si>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</si>
  <si>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</si>
  <si>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</si>
  <si>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</si>
  <si>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</si>
  <si>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</si>
  <si>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</si>
  <si>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</si>
  <si>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</si>
  <si>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</si>
  <si>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</si>
  <si>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</si>
  <si>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</si>
  <si>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</si>
  <si>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</si>
  <si>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</si>
  <si>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</si>
  <si>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</si>
  <si>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</si>
  <si>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</si>
  <si>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</si>
  <si>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</si>
  <si>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</si>
  <si>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</si>
  <si>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</si>
  <si>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</si>
  <si>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</si>
  <si>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</si>
  <si>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</si>
  <si>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</si>
  <si>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</si>
  <si>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</si>
  <si>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</si>
  <si>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</si>
  <si>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</si>
  <si>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</si>
  <si>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</si>
  <si>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</si>
  <si>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</si>
  <si>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</si>
  <si>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</si>
  <si>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</si>
  <si>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</si>
  <si>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</si>
  <si>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</si>
  <si>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</si>
  <si>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</si>
  <si>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</si>
  <si>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</si>
  <si>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</si>
  <si>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</si>
  <si>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</si>
  <si>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</si>
  <si>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</si>
  <si>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</si>
  <si>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</si>
  <si>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</si>
  <si>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</si>
  <si>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</si>
  <si>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</si>
  <si>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</si>
  <si>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</si>
  <si>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</si>
  <si>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</si>
  <si>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</si>
  <si>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</si>
  <si>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</si>
  <si>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</si>
  <si>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</si>
  <si>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</si>
  <si>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</si>
  <si>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</si>
  <si>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</si>
  <si>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</si>
  <si>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</si>
  <si>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</si>
  <si>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</si>
  <si>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</si>
  <si>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</si>
  <si>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</si>
  <si>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</si>
  <si>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</si>
  <si>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</si>
  <si>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</si>
  <si>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</si>
  <si>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</si>
  <si>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</si>
  <si>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</si>
  <si>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</si>
  <si>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</si>
  <si>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</si>
  <si>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</si>
  <si>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</si>
  <si>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</si>
  <si>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</si>
  <si>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</si>
  <si>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</si>
  <si>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</si>
  <si>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</si>
  <si>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</si>
  <si>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</si>
  <si>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</si>
  <si>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</si>
  <si>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</si>
  <si>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</si>
  <si>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</si>
  <si>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</si>
  <si>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</si>
  <si>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</si>
  <si>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</si>
  <si>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</si>
  <si>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</si>
  <si>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</si>
  <si>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</si>
  <si>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</si>
  <si>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</si>
  <si>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</si>
  <si>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</si>
  <si>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</si>
  <si>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</si>
  <si>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</si>
  <si>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</si>
  <si>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</si>
  <si>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</si>
  <si>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</si>
  <si>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</si>
  <si>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</si>
  <si>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</si>
  <si>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</si>
  <si>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</si>
  <si>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</si>
  <si>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</si>
  <si>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</si>
  <si>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</si>
  <si>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</si>
  <si>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</si>
  <si>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</si>
  <si>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</si>
  <si>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</si>
  <si>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</si>
  <si>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</si>
  <si>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</si>
  <si>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</si>
  <si>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</si>
  <si>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</si>
  <si>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</si>
  <si>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</si>
  <si>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</si>
  <si>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</si>
  <si>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</si>
  <si>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</si>
  <si>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</si>
  <si>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</si>
  <si>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</si>
  <si>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</si>
  <si>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</si>
  <si>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</si>
  <si>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</si>
  <si>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</si>
  <si>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</si>
  <si>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</si>
  <si>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</si>
  <si>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</si>
  <si>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</si>
  <si>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</si>
  <si>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</si>
  <si>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</si>
  <si>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</si>
  <si>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</si>
  <si>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</si>
  <si>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</si>
  <si>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</si>
  <si>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</si>
  <si>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</si>
  <si>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</si>
  <si>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</si>
  <si>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</si>
  <si>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</si>
  <si>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</si>
  <si>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</si>
  <si>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</si>
  <si>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</si>
  <si>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</si>
  <si>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</si>
  <si>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</si>
  <si>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</si>
  <si>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</si>
  <si>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</si>
  <si>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</si>
  <si>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</si>
  <si>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</si>
  <si>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</si>
  <si>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</si>
  <si>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</si>
  <si>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</si>
  <si>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</si>
  <si>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</si>
  <si>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</si>
  <si>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</si>
  <si>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</si>
  <si>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</si>
  <si>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</si>
  <si>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</si>
  <si>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</si>
  <si>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</si>
  <si>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</si>
  <si>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</si>
  <si>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</si>
  <si>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</si>
  <si>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</si>
  <si>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</si>
  <si>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</si>
  <si>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</si>
  <si>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</si>
  <si>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</si>
  <si>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</si>
  <si>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</si>
  <si>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</si>
  <si>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</si>
  <si>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</si>
  <si>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</si>
  <si>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</si>
  <si>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</si>
  <si>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</si>
  <si>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</si>
  <si>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</si>
  <si>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</si>
  <si>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</si>
  <si>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</si>
  <si>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</si>
  <si>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</si>
  <si>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</si>
  <si>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</si>
  <si>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</si>
  <si>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</si>
  <si>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</si>
  <si>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</si>
  <si>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</si>
  <si>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</si>
  <si>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</si>
  <si>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</si>
  <si>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</si>
  <si>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</si>
  <si>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</si>
  <si>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</si>
  <si>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</si>
  <si>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</si>
  <si>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</si>
  <si>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</si>
  <si>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</si>
  <si>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</si>
  <si>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</si>
  <si>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</si>
  <si>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</si>
  <si>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</si>
  <si>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</si>
  <si>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</si>
  <si>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</si>
  <si>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</si>
  <si>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</si>
  <si>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</si>
  <si>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</si>
  <si>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</si>
  <si>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</si>
  <si>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</si>
  <si>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</si>
  <si>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</si>
  <si>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</si>
  <si>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</si>
  <si>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</si>
  <si>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</si>
  <si>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</si>
  <si>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</si>
  <si>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</si>
  <si>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</si>
  <si>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</si>
  <si>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</si>
  <si>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</si>
  <si>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</si>
  <si>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</si>
  <si>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</si>
  <si>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</si>
  <si>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</si>
  <si>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</si>
  <si>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</si>
  <si>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</si>
  <si>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</si>
  <si>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</si>
  <si>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</si>
  <si>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</si>
  <si>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</si>
  <si>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</si>
  <si>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</si>
  <si>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</si>
  <si>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</si>
  <si>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</si>
  <si>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</si>
  <si>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</si>
  <si>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</si>
  <si>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</si>
  <si>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</si>
  <si>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</si>
  <si>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</si>
  <si>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</si>
  <si>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</si>
  <si>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</si>
  <si>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</si>
  <si>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</si>
  <si>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</si>
  <si>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</si>
  <si>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</si>
  <si>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</si>
  <si>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</si>
  <si>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</si>
  <si>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</si>
  <si>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</si>
  <si>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</si>
  <si>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</si>
  <si>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</si>
  <si>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</si>
  <si>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</si>
  <si>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</si>
  <si>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</si>
  <si>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</si>
  <si>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</si>
  <si>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</si>
  <si>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</si>
  <si>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</si>
  <si>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</si>
  <si>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</si>
  <si>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</si>
  <si>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</si>
  <si>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</si>
  <si>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</si>
  <si>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</si>
  <si>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</si>
  <si>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</si>
  <si>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</si>
  <si>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</si>
  <si>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</si>
  <si>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</si>
  <si>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</si>
  <si>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</si>
  <si>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</si>
  <si>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</si>
  <si>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</si>
  <si>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</si>
  <si>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</si>
  <si>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</si>
  <si>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</si>
  <si>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</si>
  <si>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</si>
  <si>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</si>
  <si>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</si>
  <si>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</si>
  <si>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</si>
  <si>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</si>
  <si>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</si>
  <si>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</si>
  <si>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</si>
  <si>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</si>
  <si>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</si>
  <si>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</si>
  <si>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</si>
  <si>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</si>
  <si>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</si>
  <si>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</si>
  <si>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</si>
  <si>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</si>
  <si>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</si>
  <si>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</si>
  <si>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</si>
  <si>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</si>
  <si>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</si>
  <si>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</si>
  <si>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</si>
  <si>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</si>
  <si>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</si>
  <si>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</si>
  <si>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</si>
  <si>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</si>
  <si>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</si>
  <si>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</si>
  <si>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</si>
  <si>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</si>
  <si>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</si>
  <si>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</si>
  <si>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</si>
  <si>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</si>
  <si>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</si>
  <si>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</si>
  <si>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</si>
  <si>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</si>
  <si>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</si>
  <si>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</si>
  <si>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</si>
  <si>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</si>
  <si>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</si>
  <si>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</si>
  <si>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</si>
  <si>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</si>
  <si>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</si>
  <si>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</si>
  <si>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</si>
  <si>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</si>
  <si>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</si>
  <si>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</si>
  <si>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</si>
  <si>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</si>
  <si>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</si>
  <si>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</si>
  <si>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</si>
  <si>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</si>
  <si>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</si>
  <si>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</si>
  <si>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</si>
  <si>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</si>
  <si>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</si>
  <si>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</si>
  <si>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</si>
  <si>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</si>
  <si>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</si>
  <si>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</si>
  <si>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</si>
  <si>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</si>
  <si>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</si>
  <si>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</si>
  <si>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</si>
  <si>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</si>
  <si>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</si>
  <si>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</si>
  <si>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</si>
  <si>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</si>
  <si>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</si>
  <si>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</si>
  <si>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</si>
  <si>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</si>
  <si>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</si>
  <si>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</si>
  <si>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</si>
  <si>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</si>
  <si>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</si>
  <si>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</si>
  <si>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</si>
  <si>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</si>
  <si>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</si>
  <si>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</si>
  <si>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</si>
  <si>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</si>
  <si>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</si>
  <si>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</si>
  <si>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</si>
  <si>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</si>
  <si>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</si>
  <si>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</si>
  <si>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</si>
  <si>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</si>
  <si>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</si>
  <si>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</si>
  <si>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</si>
  <si>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</si>
  <si>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</si>
  <si>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</si>
  <si>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</si>
  <si>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</si>
  <si>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</si>
  <si>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</si>
  <si>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</si>
  <si>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</si>
  <si>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</si>
  <si>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</si>
  <si>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</si>
  <si>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</si>
  <si>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</si>
  <si>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</si>
  <si>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</si>
  <si>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</si>
  <si>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</si>
  <si>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</si>
  <si>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</si>
  <si>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</si>
  <si>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</si>
  <si>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</si>
  <si>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</si>
  <si>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</si>
  <si>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</si>
  <si>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</si>
  <si>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</si>
  <si>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</si>
  <si>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</si>
  <si>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</si>
  <si>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</si>
  <si>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</si>
  <si>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</si>
  <si>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</si>
  <si>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</si>
  <si>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</si>
  <si>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</si>
  <si>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</si>
  <si>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</si>
  <si>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</si>
  <si>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</si>
  <si>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</si>
  <si>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</si>
  <si>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</si>
  <si>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</si>
  <si>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</si>
  <si>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</si>
  <si>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</si>
  <si>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</si>
  <si>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</si>
  <si>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</si>
  <si>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</si>
  <si>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</si>
  <si>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</si>
  <si>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</si>
  <si>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</si>
  <si>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</si>
  <si>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</si>
  <si>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</si>
  <si>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</si>
  <si>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</si>
  <si>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</si>
  <si>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</si>
  <si>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</si>
  <si>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</si>
  <si>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</si>
  <si>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</si>
  <si>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</si>
  <si>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</si>
  <si>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</si>
  <si>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</si>
  <si>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</si>
  <si>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</si>
  <si>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</si>
  <si>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</si>
  <si>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</si>
  <si>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</si>
  <si>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</si>
  <si>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</si>
  <si>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</si>
  <si>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</si>
  <si>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</si>
  <si>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</si>
  <si>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</si>
  <si>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</si>
  <si>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</si>
  <si>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</si>
  <si>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</si>
  <si>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</si>
  <si>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</si>
  <si>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</si>
  <si>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</si>
  <si>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</si>
  <si>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</si>
  <si>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</si>
  <si>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</si>
  <si>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</si>
  <si>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</si>
  <si>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</si>
  <si>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</si>
  <si>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</si>
  <si>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</si>
  <si>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</si>
  <si>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</si>
  <si>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</si>
  <si>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</si>
  <si>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</si>
  <si>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</si>
  <si>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</si>
  <si>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</si>
  <si>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</si>
  <si>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</si>
  <si>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</si>
  <si>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</si>
  <si>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</si>
  <si>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</si>
  <si>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</si>
  <si>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</si>
  <si>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</si>
  <si>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</si>
  <si>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</si>
  <si>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</si>
  <si>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</si>
  <si>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</si>
  <si>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</si>
  <si>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</si>
  <si>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</si>
  <si>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</si>
  <si>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</si>
  <si>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</si>
  <si>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</si>
  <si>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</si>
  <si>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</si>
  <si>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</si>
  <si>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</si>
  <si>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</si>
  <si>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</si>
  <si>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</si>
  <si>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</si>
  <si>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</si>
  <si>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</si>
  <si>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</si>
  <si>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</si>
  <si>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</si>
  <si>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</si>
  <si>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</si>
  <si>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</si>
  <si>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</si>
  <si>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</si>
  <si>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</si>
  <si>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</si>
  <si>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</si>
  <si>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</si>
  <si>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</si>
  <si>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</si>
  <si>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</si>
  <si>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</si>
  <si>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</si>
  <si>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</si>
  <si>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</si>
  <si>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</si>
  <si>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</si>
  <si>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</si>
  <si>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</si>
  <si>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</si>
  <si>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</si>
  <si>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</si>
  <si>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</si>
  <si>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</si>
  <si>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</si>
  <si>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</si>
  <si>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</si>
  <si>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</si>
  <si>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</si>
  <si>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</si>
  <si>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</si>
  <si>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</si>
  <si>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</si>
  <si>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</si>
  <si>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</si>
  <si>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</si>
  <si>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</si>
  <si>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</si>
  <si>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</si>
  <si>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</si>
  <si>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</si>
  <si>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</si>
  <si>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</si>
  <si>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</si>
  <si>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</si>
  <si>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</si>
  <si>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</si>
  <si>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</si>
  <si>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</si>
  <si>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</si>
  <si>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</si>
  <si>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</si>
  <si>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</si>
  <si>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</si>
  <si>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</si>
  <si>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</si>
  <si>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</si>
  <si>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</si>
  <si>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</si>
  <si>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</si>
  <si>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</si>
  <si>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</si>
  <si>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</si>
  <si>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</si>
  <si>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</si>
  <si>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</si>
  <si>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</si>
  <si>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</si>
  <si>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</si>
  <si>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</si>
  <si>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</si>
  <si>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</si>
  <si>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</si>
  <si>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</si>
  <si>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</si>
  <si>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</si>
  <si>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</si>
  <si>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</si>
  <si>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</si>
  <si>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</si>
  <si>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</si>
  <si>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</si>
  <si>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</si>
  <si>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</si>
  <si>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</si>
  <si>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</si>
  <si>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</si>
  <si>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</si>
  <si>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</si>
  <si>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</si>
  <si>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</si>
  <si>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</si>
  <si>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</si>
  <si>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</si>
  <si>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</si>
  <si>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</si>
  <si>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</si>
  <si>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</si>
  <si>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</si>
  <si>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</si>
  <si>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</si>
  <si>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</si>
  <si>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</si>
  <si>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</si>
  <si>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</si>
  <si>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</si>
  <si>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</si>
  <si>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</si>
  <si>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</si>
  <si>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</si>
  <si>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</si>
  <si>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</si>
  <si>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</si>
  <si>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</si>
  <si>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</si>
  <si>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</si>
  <si>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</si>
  <si>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</si>
  <si>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</si>
  <si>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</si>
  <si>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</si>
  <si>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</si>
  <si>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</si>
  <si>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</si>
  <si>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</si>
  <si>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</si>
  <si>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</si>
  <si>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</si>
  <si>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</si>
  <si>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</si>
  <si>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</si>
  <si>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</si>
  <si>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</si>
  <si>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</si>
  <si>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</si>
  <si>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</si>
  <si>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</si>
  <si>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</si>
  <si>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</si>
  <si>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</si>
  <si>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</si>
  <si>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</si>
  <si>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</si>
  <si>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</si>
  <si>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</si>
  <si>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</si>
  <si>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</si>
  <si>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</si>
  <si>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</si>
  <si>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</si>
  <si>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</si>
  <si>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</si>
  <si>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</si>
  <si>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</si>
  <si>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</si>
  <si>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</si>
  <si>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</si>
  <si>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</si>
  <si>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</si>
  <si>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</si>
  <si>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</si>
  <si>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</si>
  <si>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</si>
  <si>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</si>
  <si>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</si>
  <si>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</si>
  <si>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</si>
  <si>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</si>
  <si>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</si>
  <si>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</si>
  <si>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</si>
  <si>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</si>
  <si>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</si>
  <si>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</si>
  <si>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</si>
  <si>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</si>
  <si>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</si>
  <si>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</si>
  <si>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</si>
  <si>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</si>
  <si>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</si>
  <si>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</si>
  <si>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</si>
  <si>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</si>
  <si>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</si>
  <si>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</si>
  <si>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</si>
  <si>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</si>
  <si>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</si>
  <si>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</si>
  <si>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</si>
  <si>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</si>
  <si>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</si>
  <si>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</si>
  <si>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</si>
  <si>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</si>
  <si>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</si>
  <si>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</si>
  <si>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</si>
  <si>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</si>
  <si>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</si>
  <si>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</si>
  <si>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</si>
  <si>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</si>
  <si>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</si>
  <si>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</si>
  <si>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</si>
  <si>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</si>
  <si>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</si>
  <si>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</si>
  <si>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</si>
  <si>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</si>
  <si>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</si>
  <si>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</si>
  <si>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</si>
  <si>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</si>
  <si>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</si>
  <si>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</si>
  <si>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</si>
  <si>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</si>
  <si>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</si>
  <si>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</si>
  <si>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</si>
  <si>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</si>
  <si>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</si>
  <si>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</si>
  <si>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</si>
  <si>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</si>
  <si>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</si>
  <si>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</si>
  <si>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</si>
  <si>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</si>
  <si>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</si>
  <si>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</si>
  <si>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</si>
  <si>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</si>
  <si>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</si>
  <si>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</si>
  <si>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</si>
  <si>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</si>
  <si>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</si>
  <si>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</si>
  <si>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</si>
  <si>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</si>
  <si>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</si>
  <si>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</si>
  <si>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</si>
  <si>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</si>
  <si>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</si>
  <si>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</si>
  <si>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</si>
  <si>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</si>
  <si>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</si>
  <si>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</si>
  <si>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</si>
  <si>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</si>
  <si>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</si>
  <si>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</si>
  <si>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</si>
  <si>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</si>
  <si>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</si>
  <si>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</si>
  <si>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</si>
  <si>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</si>
  <si>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</si>
  <si>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</si>
  <si>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</si>
  <si>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</si>
  <si>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</si>
  <si>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</si>
  <si>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</si>
  <si>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</si>
  <si>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</si>
  <si>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</si>
  <si>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</si>
  <si>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</si>
  <si>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</si>
  <si>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</si>
  <si>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</si>
  <si>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</si>
  <si>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</si>
  <si>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</si>
  <si>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</si>
  <si>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</si>
  <si>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</si>
  <si>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</si>
  <si>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</si>
  <si>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</si>
  <si>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</si>
  <si>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</si>
  <si>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</si>
  <si>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</si>
  <si>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</si>
  <si>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</si>
  <si>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</si>
  <si>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</si>
  <si>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</si>
  <si>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</si>
  <si>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</si>
  <si>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</si>
  <si>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</si>
  <si>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</si>
  <si>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</si>
  <si>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</si>
  <si>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</si>
  <si>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</si>
  <si>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</si>
  <si>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</si>
  <si>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</si>
  <si>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</si>
  <si>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</si>
  <si>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</si>
  <si>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</si>
  <si>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</si>
  <si>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</si>
  <si>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</si>
  <si>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</si>
  <si>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</si>
  <si>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</si>
  <si>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</si>
  <si>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</si>
  <si>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</si>
  <si>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</si>
  <si>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</si>
  <si>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</si>
  <si>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</si>
  <si>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</si>
  <si>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</si>
  <si>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</si>
  <si>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</si>
  <si>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</si>
  <si>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</si>
  <si>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</si>
  <si>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</si>
  <si>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</si>
  <si>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</si>
  <si>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</si>
  <si>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</si>
  <si>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</si>
  <si>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</si>
  <si>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</si>
  <si>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</si>
  <si>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</si>
  <si>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</si>
  <si>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</si>
  <si>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</si>
  <si>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</si>
  <si>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</si>
  <si>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</si>
  <si>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</si>
  <si>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</si>
  <si>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</si>
  <si>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</si>
  <si>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</si>
  <si>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</si>
  <si>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</si>
  <si>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</si>
  <si>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</si>
  <si>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</si>
  <si>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</si>
  <si>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</si>
  <si>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</si>
  <si>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</si>
  <si>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</si>
  <si>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</si>
  <si>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</si>
  <si>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</si>
  <si>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</si>
  <si>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</si>
  <si>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</si>
  <si>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</si>
  <si>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</si>
  <si>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</si>
  <si>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</si>
  <si>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</si>
  <si>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</si>
  <si>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</si>
  <si>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</si>
  <si>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</si>
  <si>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</si>
  <si>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</si>
  <si>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</si>
  <si>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</si>
  <si>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</si>
  <si>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</si>
  <si>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</si>
  <si>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</si>
  <si>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</si>
  <si>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</si>
  <si>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</si>
  <si>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</si>
  <si>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</si>
  <si>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</si>
  <si>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</si>
  <si>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</si>
  <si>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</si>
  <si>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</si>
  <si>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</si>
  <si>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</si>
  <si>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</si>
  <si>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</si>
  <si>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</si>
  <si>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</si>
  <si>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</si>
  <si>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</si>
  <si>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</si>
  <si>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</si>
  <si>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</si>
  <si>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</si>
  <si>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</si>
  <si>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</si>
  <si>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</si>
  <si>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</si>
  <si>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</si>
  <si>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</si>
  <si>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</si>
  <si>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</si>
  <si>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</si>
  <si>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</si>
  <si>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</si>
  <si>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</si>
  <si>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</si>
  <si>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</si>
  <si>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</si>
  <si>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</si>
  <si>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</si>
  <si>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</si>
  <si>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</si>
  <si>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</si>
  <si>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</si>
  <si>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</si>
  <si>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</si>
  <si>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</si>
  <si>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</si>
  <si>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</si>
  <si>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</si>
  <si>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</si>
  <si>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</si>
  <si>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</si>
  <si>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</si>
  <si>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</si>
  <si>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</si>
  <si>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</si>
  <si>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</si>
  <si>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</si>
  <si>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</si>
  <si>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</si>
  <si>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</si>
  <si>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</si>
  <si>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</si>
  <si>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</si>
  <si>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</si>
  <si>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</si>
  <si>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</si>
  <si>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</si>
  <si>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</si>
  <si>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</si>
  <si>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</si>
  <si>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</si>
  <si>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</si>
  <si>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</si>
  <si>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</si>
  <si>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</si>
  <si>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</si>
  <si>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</si>
  <si>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</si>
  <si>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</si>
  <si>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</si>
  <si>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</si>
  <si>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</si>
  <si>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</si>
  <si>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</si>
  <si>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</si>
  <si>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</si>
  <si>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</si>
  <si>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</si>
  <si>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</si>
  <si>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</si>
  <si>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</si>
  <si>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</si>
  <si>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</si>
  <si>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</si>
  <si>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</si>
  <si>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</si>
  <si>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</si>
  <si>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</si>
  <si>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</si>
  <si>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</si>
  <si>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</si>
  <si>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</si>
  <si>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</si>
  <si>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</si>
  <si>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</si>
  <si>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</si>
  <si>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</si>
  <si>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</si>
  <si>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</si>
  <si>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</si>
  <si>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</si>
  <si>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</si>
  <si>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</si>
  <si>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</si>
  <si>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</si>
  <si>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</si>
  <si>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</si>
  <si>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</si>
  <si>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</si>
  <si>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</si>
  <si>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</si>
  <si>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</si>
  <si>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</si>
  <si>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</si>
  <si>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</si>
  <si>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</si>
  <si>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</si>
  <si>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</si>
  <si>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</si>
  <si>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</si>
  <si>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</si>
  <si>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</si>
  <si>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</si>
  <si>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</si>
  <si>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</si>
  <si>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</si>
  <si>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</si>
  <si>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</si>
  <si>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</si>
  <si>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</si>
  <si>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</si>
  <si>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</si>
  <si>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</si>
  <si>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</si>
  <si>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</si>
  <si>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</si>
  <si>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</si>
  <si>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</si>
  <si>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</si>
  <si>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</si>
  <si>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</si>
  <si>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</si>
  <si>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</si>
  <si>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</si>
  <si>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</si>
  <si>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</si>
  <si>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</si>
  <si>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</si>
  <si>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</si>
  <si>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</si>
  <si>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</si>
  <si>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</si>
  <si>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</si>
  <si>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</si>
  <si>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</si>
  <si>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</si>
  <si>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</si>
  <si>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</si>
  <si>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</si>
  <si>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</si>
  <si>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</si>
  <si>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</si>
  <si>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</si>
  <si>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</si>
  <si>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</si>
  <si>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</si>
  <si>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</si>
  <si>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</si>
  <si>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</si>
  <si>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</si>
  <si>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</si>
  <si>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</si>
  <si>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</si>
  <si>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</si>
  <si>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</si>
  <si>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</si>
  <si>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</si>
  <si>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</si>
  <si>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</si>
  <si>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</si>
  <si>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</si>
  <si>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</si>
  <si>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</si>
  <si>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</si>
  <si>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</si>
  <si>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</si>
  <si>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</si>
  <si>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</si>
  <si>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</si>
  <si>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</si>
  <si>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</si>
  <si>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</si>
  <si>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</si>
  <si>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</si>
  <si>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</si>
  <si>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</si>
  <si>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</si>
  <si>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</si>
  <si>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</si>
  <si>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</si>
  <si>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</si>
  <si>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</si>
  <si>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</si>
  <si>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</si>
  <si>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</si>
  <si>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</si>
  <si>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</si>
  <si>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</si>
  <si>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</si>
  <si>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</si>
  <si>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</si>
  <si>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</si>
  <si>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</si>
  <si>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</si>
  <si>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</si>
  <si>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</si>
  <si>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</si>
  <si>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</si>
  <si>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</si>
  <si>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</si>
  <si>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</si>
  <si>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</si>
  <si>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</si>
  <si>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</si>
  <si>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</si>
  <si>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</si>
  <si>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</si>
  <si>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</si>
  <si>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</si>
  <si>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</si>
  <si>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</si>
  <si>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</si>
  <si>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</si>
  <si>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</si>
  <si>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</si>
  <si>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</si>
  <si>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</si>
  <si>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</si>
  <si>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</si>
  <si>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</si>
  <si>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</si>
  <si>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</si>
  <si>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</si>
  <si>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</si>
  <si>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</si>
  <si>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</si>
  <si>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</si>
  <si>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</si>
  <si>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</si>
  <si>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</si>
  <si>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</si>
  <si>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</si>
  <si>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</si>
  <si>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</si>
  <si>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</si>
  <si>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</si>
  <si>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</si>
  <si>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</si>
  <si>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</si>
  <si>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</si>
  <si>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</si>
  <si>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</si>
  <si>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</si>
  <si>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</si>
  <si>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</si>
  <si>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</si>
  <si>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</si>
  <si>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</si>
  <si>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</si>
  <si>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</si>
  <si>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</si>
  <si>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</si>
  <si>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</si>
  <si>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</si>
  <si>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</si>
  <si>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</si>
  <si>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</si>
  <si>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</si>
  <si>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</si>
  <si>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</si>
  <si>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</si>
  <si>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</si>
  <si>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</si>
  <si>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</si>
  <si>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</si>
  <si>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</si>
  <si>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</si>
  <si>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</si>
  <si>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</si>
  <si>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</si>
  <si>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</si>
  <si>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</si>
  <si>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</si>
  <si>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</si>
  <si>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</si>
  <si>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</si>
  <si>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</si>
  <si>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</si>
  <si>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</si>
  <si>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</si>
  <si>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</si>
  <si>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</si>
  <si>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</si>
  <si>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</si>
  <si>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</si>
  <si>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</si>
  <si>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</si>
  <si>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</si>
  <si>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</si>
  <si>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</si>
  <si>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</si>
  <si>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</si>
  <si>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</si>
  <si>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</si>
  <si>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</si>
  <si>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</si>
  <si>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</si>
  <si>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</si>
  <si>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</si>
  <si>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</si>
  <si>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</si>
  <si>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</si>
  <si>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</si>
  <si>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</si>
  <si>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</si>
  <si>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</si>
  <si>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</si>
  <si>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</si>
  <si>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</si>
  <si>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</si>
  <si>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</si>
  <si>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</si>
  <si>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</si>
  <si>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</si>
  <si>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</si>
  <si>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</si>
  <si>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</si>
  <si>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</si>
  <si>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</si>
  <si>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</si>
  <si>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</si>
  <si>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</si>
  <si>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</si>
  <si>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</si>
  <si>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</si>
  <si>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</si>
  <si>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</si>
  <si>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</si>
  <si>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</si>
  <si>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</si>
  <si>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</si>
  <si>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</si>
  <si>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</si>
  <si>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</si>
  <si>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</si>
  <si>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</si>
  <si>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</si>
  <si>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</si>
  <si>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</si>
  <si>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</si>
  <si>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</si>
  <si>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</si>
  <si>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</si>
  <si>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</si>
  <si>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</si>
  <si>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</si>
  <si>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</si>
  <si>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</si>
  <si>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</si>
  <si>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</si>
  <si>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</si>
  <si>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</si>
  <si>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</si>
  <si>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</si>
  <si>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</si>
  <si>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</si>
  <si>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</si>
  <si>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</si>
  <si>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</si>
  <si>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</si>
  <si>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</si>
  <si>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</si>
  <si>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</si>
  <si>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</si>
  <si>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</si>
  <si>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</si>
  <si>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</si>
  <si>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</si>
  <si>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</si>
  <si>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</si>
  <si>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</si>
  <si>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</si>
  <si>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</si>
  <si>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</si>
  <si>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</si>
  <si>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</si>
  <si>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</si>
  <si>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</si>
  <si>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</si>
  <si>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</si>
  <si>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</si>
  <si>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</si>
  <si>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</si>
  <si>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</si>
  <si>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</si>
  <si>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</si>
  <si>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</si>
  <si>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</si>
  <si>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</si>
  <si>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</si>
  <si>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</si>
  <si>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</si>
  <si>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</si>
  <si>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</si>
  <si>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</si>
  <si>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</si>
  <si>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</si>
  <si>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</si>
  <si>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</si>
  <si>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</si>
  <si>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</si>
  <si>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</si>
  <si>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</si>
  <si>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</si>
  <si>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</si>
  <si>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</si>
  <si>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</si>
  <si>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</si>
  <si>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</si>
  <si>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</si>
  <si>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</si>
  <si>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</si>
  <si>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</si>
  <si>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</si>
  <si>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</si>
  <si>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</si>
  <si>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</si>
  <si>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</si>
  <si>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</si>
  <si>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</si>
  <si>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</si>
  <si>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</si>
  <si>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</si>
  <si>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</si>
  <si>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</si>
  <si>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</si>
  <si>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</si>
  <si>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</si>
  <si>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</si>
  <si>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</si>
  <si>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</si>
  <si>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</si>
  <si>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</si>
  <si>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</si>
  <si>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</si>
  <si>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</si>
  <si>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</si>
  <si>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</si>
  <si>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</si>
  <si>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</si>
  <si>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</si>
  <si>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</si>
  <si>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</si>
  <si>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</si>
  <si>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</si>
  <si>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</si>
  <si>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</si>
  <si>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</si>
  <si>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</si>
  <si>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</si>
  <si>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</si>
  <si>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</si>
  <si>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</si>
  <si>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</si>
  <si>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</si>
  <si>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</si>
  <si>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</si>
  <si>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</si>
  <si>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</si>
  <si>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</si>
  <si>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</si>
  <si>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</si>
  <si>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</si>
  <si>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</si>
  <si>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</si>
  <si>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</si>
  <si>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</si>
  <si>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</si>
  <si>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</si>
  <si>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</si>
  <si>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</si>
  <si>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</si>
  <si>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</si>
  <si>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</si>
  <si>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</si>
  <si>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</si>
  <si>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</si>
  <si>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</si>
  <si>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</si>
  <si>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</si>
  <si>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</si>
  <si>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</si>
  <si>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</si>
  <si>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</si>
  <si>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</si>
  <si>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</si>
  <si>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</si>
  <si>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</si>
  <si>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</si>
  <si>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</si>
  <si>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</si>
  <si>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</si>
  <si>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</si>
  <si>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</si>
  <si>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</si>
  <si>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</si>
  <si>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</si>
  <si>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</si>
  <si>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</si>
  <si>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</si>
  <si>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</si>
  <si>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</si>
  <si>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</si>
  <si>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</si>
  <si>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</si>
  <si>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</si>
  <si>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</si>
  <si>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</si>
  <si>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</si>
  <si>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</si>
  <si>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</si>
  <si>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</si>
  <si>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</si>
  <si>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</si>
  <si>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</si>
  <si>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</si>
  <si>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</si>
  <si>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</si>
  <si>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</si>
  <si>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</si>
  <si>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</si>
  <si>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</si>
  <si>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</si>
  <si>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</si>
  <si>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</si>
  <si>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</si>
  <si>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</si>
  <si>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</si>
  <si>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</si>
  <si>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</si>
  <si>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</si>
  <si>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</si>
  <si>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</si>
  <si>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</si>
  <si>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</si>
  <si>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</si>
  <si>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</si>
  <si>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</si>
  <si>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</si>
  <si>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</si>
  <si>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</si>
  <si>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</si>
  <si>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</si>
  <si>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</si>
  <si>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</si>
  <si>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</si>
  <si>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</si>
  <si>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</si>
  <si>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</si>
  <si>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</si>
  <si>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</si>
  <si>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</si>
  <si>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</si>
  <si>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</si>
  <si>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</si>
  <si>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</si>
  <si>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</si>
  <si>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</si>
  <si>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</si>
  <si>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</si>
  <si>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</si>
  <si>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</si>
  <si>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</si>
  <si>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</si>
  <si>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</si>
  <si>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</si>
  <si>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</si>
  <si>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</si>
  <si>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</si>
  <si>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</si>
  <si>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</si>
  <si>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</si>
  <si>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</si>
  <si>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</si>
  <si>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</si>
  <si>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</si>
  <si>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</si>
  <si>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</si>
  <si>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</si>
  <si>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</si>
  <si>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</si>
  <si>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</si>
  <si>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</si>
  <si>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</si>
  <si>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</si>
  <si>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</si>
  <si>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</si>
  <si>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</si>
  <si>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</si>
  <si>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</si>
  <si>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</si>
  <si>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</si>
  <si>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</si>
  <si>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</si>
  <si>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</si>
  <si>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</si>
  <si>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</si>
  <si>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</si>
  <si>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</si>
  <si>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</si>
  <si>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</si>
  <si>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</si>
  <si>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</si>
  <si>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</si>
  <si>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</si>
  <si>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</si>
  <si>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</si>
  <si>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</si>
  <si>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</si>
  <si>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</si>
  <si>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</si>
  <si>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</si>
  <si>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</si>
  <si>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</si>
  <si>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</si>
  <si>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</si>
  <si>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</si>
  <si>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</si>
  <si>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</si>
  <si>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</si>
  <si>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</si>
  <si>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</si>
  <si>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</si>
  <si>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</si>
  <si>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</si>
  <si>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</si>
  <si>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</si>
  <si>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</si>
  <si>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</si>
  <si>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</si>
  <si>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</si>
  <si>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</si>
  <si>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</si>
  <si>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</si>
  <si>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</si>
  <si>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</si>
  <si>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</si>
  <si>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</si>
  <si>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</si>
  <si>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</si>
  <si>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</si>
  <si>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</si>
  <si>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</si>
  <si>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</si>
  <si>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</si>
  <si>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</si>
  <si>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</si>
  <si>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</si>
  <si>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</si>
  <si>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</si>
  <si>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</si>
  <si>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</si>
  <si>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</si>
  <si>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</si>
  <si>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</si>
  <si>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</si>
  <si>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</si>
  <si>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</si>
  <si>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</si>
  <si>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</si>
  <si>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</si>
  <si>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</si>
  <si>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</si>
  <si>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</si>
  <si>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</si>
  <si>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</si>
  <si>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</si>
  <si>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</si>
  <si>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</si>
  <si>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</si>
  <si>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</si>
  <si>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</si>
  <si>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</si>
  <si>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</si>
  <si>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</si>
  <si>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</si>
  <si>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</si>
  <si>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</si>
  <si>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</si>
  <si>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</si>
  <si>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</si>
  <si>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</si>
  <si>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</si>
  <si>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</si>
  <si>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</si>
  <si>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</si>
  <si>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</si>
  <si>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</si>
  <si>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</si>
  <si>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</si>
  <si>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</si>
  <si>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</si>
  <si>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</si>
  <si>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</si>
  <si>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</si>
  <si>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</si>
  <si>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</si>
  <si>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</si>
  <si>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</si>
  <si>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</si>
  <si>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</si>
  <si>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</si>
  <si>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</si>
  <si>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</si>
  <si>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</si>
  <si>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</si>
  <si>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</si>
  <si>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</si>
  <si>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</si>
  <si>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</si>
  <si>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</si>
  <si>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</si>
  <si>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</si>
  <si>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</si>
  <si>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</si>
  <si>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</si>
  <si>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</si>
  <si>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</si>
  <si>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</si>
  <si>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</si>
  <si>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</si>
  <si>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</si>
  <si>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</si>
  <si>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</si>
  <si>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</si>
  <si>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</si>
  <si>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</si>
  <si>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</si>
  <si>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</si>
  <si>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</si>
  <si>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</si>
  <si>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</si>
  <si>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</si>
  <si>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</si>
  <si>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</si>
  <si>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</si>
  <si>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</si>
  <si>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</si>
  <si>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</si>
  <si>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</si>
  <si>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</si>
  <si>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</si>
  <si>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</si>
  <si>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</si>
  <si>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</si>
  <si>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</si>
  <si>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</si>
  <si>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</si>
  <si>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</si>
  <si>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</si>
  <si>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</si>
  <si>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</si>
  <si>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</si>
  <si>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</si>
  <si>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</si>
  <si>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</si>
  <si>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</si>
  <si>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</si>
  <si>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</si>
  <si>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</si>
  <si>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</si>
  <si>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</si>
  <si>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</si>
  <si>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</si>
  <si>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</si>
  <si>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</si>
  <si>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</si>
  <si>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</si>
  <si>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</si>
  <si>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</si>
  <si>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</si>
  <si>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</si>
  <si>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</si>
  <si>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</si>
  <si>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</si>
  <si>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</si>
  <si>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</si>
  <si>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</si>
  <si>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</si>
  <si>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</si>
  <si>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</si>
  <si>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</si>
  <si>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</si>
  <si>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</si>
  <si>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</si>
  <si>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</si>
  <si>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</si>
  <si>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</si>
  <si>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</si>
  <si>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</si>
  <si>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</si>
  <si>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</si>
  <si>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</si>
  <si>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</si>
  <si>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</si>
  <si>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</si>
  <si>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</si>
  <si>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</si>
  <si>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</si>
  <si>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</si>
  <si>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</si>
  <si>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</si>
  <si>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</si>
  <si>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</si>
  <si>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</si>
  <si>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</si>
  <si>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</si>
  <si>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</si>
  <si>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</si>
  <si>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</si>
  <si>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</si>
  <si>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</si>
  <si>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</si>
  <si>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</si>
  <si>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</si>
  <si>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</si>
  <si>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</si>
  <si>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</si>
  <si>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</si>
  <si>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</si>
  <si>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</si>
  <si>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</si>
  <si>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</si>
  <si>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</si>
  <si>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</si>
  <si>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</si>
  <si>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</si>
  <si>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</si>
  <si>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</si>
  <si>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</si>
  <si>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</si>
  <si>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</si>
  <si>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</si>
  <si>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</si>
  <si>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</si>
  <si>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</si>
  <si>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</si>
  <si>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</si>
  <si>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</si>
  <si>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</si>
  <si>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</si>
  <si>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</si>
  <si>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</si>
  <si>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</si>
  <si>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</si>
  <si>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</si>
  <si>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</si>
  <si>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</si>
  <si>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</si>
  <si>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</si>
  <si>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</si>
  <si>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</si>
  <si>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</si>
  <si>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</si>
  <si>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</si>
  <si>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</si>
  <si>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</si>
  <si>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</si>
  <si>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</si>
  <si>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</si>
  <si>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</si>
  <si>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</si>
  <si>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</si>
  <si>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</si>
  <si>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</si>
  <si>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</si>
  <si>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</si>
  <si>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</si>
  <si>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</si>
  <si>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</si>
  <si>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</si>
  <si>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</si>
  <si>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</si>
  <si>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</si>
  <si>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</si>
  <si>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</si>
  <si>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</si>
  <si>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</si>
  <si>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</si>
  <si>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</si>
  <si>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</si>
  <si>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</si>
  <si>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</si>
  <si>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</si>
  <si>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</si>
  <si>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</si>
  <si>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</si>
  <si>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</si>
  <si>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</si>
  <si>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</si>
  <si>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</si>
  <si>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</si>
  <si>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</si>
  <si>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</si>
  <si>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</si>
  <si>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</si>
  <si>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</si>
  <si>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</si>
  <si>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</si>
  <si>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</si>
  <si>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</si>
  <si>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</si>
  <si>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</si>
  <si>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</si>
  <si>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</si>
  <si>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</si>
  <si>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</si>
  <si>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</si>
  <si>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</si>
  <si>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</si>
  <si>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</si>
  <si>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</si>
  <si>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</si>
  <si>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</si>
  <si>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</si>
  <si>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</si>
  <si>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</si>
  <si>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</si>
  <si>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</si>
  <si>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</si>
  <si>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</si>
  <si>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</si>
  <si>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</si>
  <si>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</si>
  <si>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</si>
  <si>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</si>
  <si>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</si>
  <si>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</si>
  <si>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</si>
  <si>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</si>
  <si>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</si>
  <si>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</si>
  <si>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</si>
  <si>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</si>
  <si>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</si>
  <si>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</si>
  <si>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</si>
  <si>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</si>
  <si>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</si>
  <si>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</si>
  <si>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</si>
  <si>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</si>
  <si>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</si>
  <si>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</si>
  <si>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</si>
  <si>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</si>
  <si>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</si>
  <si>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</si>
  <si>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</si>
  <si>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</si>
  <si>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</si>
  <si>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</si>
  <si>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</si>
  <si>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</si>
  <si>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</si>
  <si>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</si>
  <si>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</si>
  <si>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</si>
  <si>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</si>
  <si>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</si>
  <si>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</si>
  <si>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</si>
  <si>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</si>
  <si>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</si>
  <si>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</si>
  <si>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</si>
  <si>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</si>
  <si>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</si>
  <si>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</si>
  <si>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</si>
  <si>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</si>
  <si>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</si>
  <si>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</si>
  <si>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</si>
  <si>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</si>
  <si>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</si>
  <si>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</si>
  <si>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</si>
  <si>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</si>
  <si>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</si>
  <si>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</si>
  <si>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</si>
  <si>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</si>
  <si>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</si>
  <si>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</si>
  <si>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</si>
  <si>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</si>
  <si>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</si>
  <si>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</si>
  <si>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</si>
  <si>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</si>
  <si>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</si>
  <si>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</si>
  <si>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</si>
  <si>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</si>
  <si>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</si>
  <si>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</si>
  <si>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</si>
  <si>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</si>
  <si>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</si>
  <si>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</si>
  <si>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</si>
  <si>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</si>
  <si>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</si>
  <si>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</si>
  <si>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</si>
  <si>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</si>
  <si>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</si>
  <si>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</si>
  <si>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</si>
  <si>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</si>
  <si>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</si>
  <si>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</si>
  <si>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</si>
  <si>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</si>
  <si>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</si>
  <si>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</si>
  <si>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</si>
  <si>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</si>
  <si>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</si>
  <si>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</si>
  <si>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</si>
  <si>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</si>
  <si>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</si>
  <si>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</si>
  <si>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</si>
  <si>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</si>
  <si>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</si>
  <si>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</si>
  <si>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</si>
  <si>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</si>
  <si>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</si>
  <si>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</si>
  <si>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</si>
  <si>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</si>
  <si>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</si>
  <si>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</si>
  <si>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</si>
  <si>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</si>
  <si>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</si>
  <si>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</si>
  <si>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</si>
  <si>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</si>
  <si>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</si>
  <si>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</si>
  <si>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</si>
  <si>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</si>
  <si>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</si>
  <si>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</si>
  <si>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</si>
  <si>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</si>
  <si>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</si>
  <si>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</si>
  <si>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</si>
  <si>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</si>
  <si>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</si>
  <si>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</si>
  <si>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</si>
  <si>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</si>
  <si>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</si>
  <si>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</si>
  <si>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</si>
  <si>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</si>
  <si>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</si>
  <si>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</si>
  <si>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</si>
  <si>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</si>
  <si>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</si>
  <si>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</si>
  <si>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</si>
  <si>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</si>
  <si>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</si>
  <si>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</si>
  <si>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</si>
  <si>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</si>
  <si>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</si>
  <si>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</si>
  <si>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</si>
  <si>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</si>
  <si>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</si>
  <si>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</si>
  <si>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</si>
  <si>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</si>
  <si>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</si>
  <si>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</si>
  <si>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</si>
  <si>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</si>
  <si>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</si>
  <si>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</si>
  <si>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</si>
  <si>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</si>
  <si>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</si>
  <si>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</si>
  <si>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</si>
  <si>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</si>
  <si>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</si>
  <si>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</si>
  <si>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</si>
  <si>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</si>
  <si>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</si>
  <si>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</si>
  <si>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</si>
  <si>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</si>
  <si>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</si>
  <si>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</si>
  <si>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</si>
  <si>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</si>
  <si>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</si>
  <si>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</si>
  <si>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</si>
  <si>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</si>
  <si>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</si>
  <si>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</si>
  <si>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</si>
  <si>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</si>
  <si>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</si>
  <si>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</si>
  <si>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</si>
  <si>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</si>
  <si>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</si>
  <si>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</si>
  <si>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</si>
  <si>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</si>
  <si>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</si>
  <si>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</si>
  <si>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</si>
  <si>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</si>
  <si>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</si>
  <si>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</si>
  <si>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</si>
  <si>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</si>
  <si>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</si>
  <si>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</si>
  <si>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</si>
  <si>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</si>
  <si>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</si>
  <si>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</si>
  <si>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</si>
  <si>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</si>
  <si>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</si>
  <si>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</si>
  <si>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</si>
  <si>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</si>
  <si>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</si>
  <si>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</si>
  <si>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</si>
  <si>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</si>
  <si>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</si>
  <si>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</si>
  <si>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</si>
  <si>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</si>
  <si>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</si>
  <si>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</si>
  <si>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</si>
  <si>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</si>
  <si>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</si>
  <si>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</si>
  <si>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</si>
  <si>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</si>
  <si>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</si>
  <si>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</si>
  <si>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</si>
  <si>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</si>
  <si>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</si>
  <si>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</si>
  <si>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</si>
  <si>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</si>
  <si>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</si>
  <si>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</si>
  <si>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</si>
  <si>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</si>
  <si>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</si>
  <si>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</si>
  <si>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</si>
  <si>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</si>
  <si>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</si>
  <si>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</si>
  <si>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</si>
  <si>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</si>
  <si>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</si>
  <si>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</si>
  <si>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</si>
  <si>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</si>
  <si>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</si>
  <si>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</si>
  <si>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</si>
  <si>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</si>
  <si>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</si>
  <si>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</si>
  <si>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</si>
  <si>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</si>
  <si>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</si>
  <si>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</si>
  <si>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</si>
  <si>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</si>
  <si>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</si>
  <si>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</si>
  <si>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</si>
  <si>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</si>
  <si>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</si>
  <si>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</si>
  <si>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</si>
  <si>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</si>
  <si>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</si>
  <si>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</si>
  <si>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</si>
  <si>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</si>
  <si>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</si>
  <si>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</si>
  <si>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</si>
  <si>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</si>
  <si>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</si>
  <si>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</si>
  <si>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</si>
  <si>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</si>
  <si>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</si>
  <si>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</si>
  <si>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</si>
  <si>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</si>
  <si>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</si>
  <si>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</si>
  <si>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</si>
  <si>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</si>
  <si>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</si>
  <si>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</si>
  <si>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</si>
  <si>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</si>
  <si>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</si>
  <si>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</si>
  <si>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</si>
  <si>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</si>
  <si>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</si>
  <si>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</si>
  <si>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</si>
  <si>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</si>
  <si>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</si>
  <si>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</si>
  <si>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</si>
  <si>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</si>
  <si>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</si>
  <si>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</si>
  <si>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</si>
  <si>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</si>
  <si>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</si>
  <si>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</si>
  <si>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</si>
  <si>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</si>
  <si>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</si>
  <si>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</si>
  <si>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</si>
  <si>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</si>
  <si>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</si>
  <si>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</si>
  <si>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</si>
  <si>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</si>
  <si>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</si>
  <si>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</si>
  <si>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</si>
  <si>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</si>
  <si>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</si>
  <si>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</si>
  <si>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</si>
  <si>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</si>
  <si>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</si>
  <si>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</si>
  <si>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</si>
  <si>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</si>
  <si>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</si>
  <si>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</si>
  <si>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</si>
  <si>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</si>
  <si>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</si>
  <si>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</si>
  <si>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</si>
  <si>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</si>
  <si>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</si>
  <si>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</si>
  <si>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</si>
  <si>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</si>
  <si>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</si>
  <si>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</si>
  <si>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</si>
  <si>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</si>
  <si>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</si>
  <si>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</si>
  <si>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</si>
  <si>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</si>
  <si>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</si>
  <si>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</si>
  <si>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</si>
  <si>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</si>
  <si>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</si>
  <si>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</si>
  <si>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</si>
  <si>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</si>
  <si>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</si>
  <si>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</si>
  <si>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</si>
  <si>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</si>
  <si>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</si>
  <si>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</si>
  <si>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</si>
  <si>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</si>
  <si>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</si>
  <si>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</si>
  <si>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</si>
  <si>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</si>
  <si>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</si>
  <si>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</si>
  <si>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</si>
  <si>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</si>
  <si>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</si>
  <si>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</si>
  <si>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</si>
  <si>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</si>
  <si>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</si>
  <si>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</si>
  <si>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</si>
  <si>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</si>
  <si>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</si>
  <si>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</si>
  <si>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</si>
  <si>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</si>
  <si>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</si>
  <si>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</si>
  <si>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</si>
  <si>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</si>
  <si>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</si>
  <si>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</si>
  <si>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</si>
  <si>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</si>
  <si>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</si>
  <si>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</si>
  <si>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</si>
  <si>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</si>
  <si>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</si>
  <si>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</si>
  <si>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</si>
  <si>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</si>
  <si>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</si>
  <si>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</si>
  <si>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</si>
  <si>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</si>
  <si>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</si>
  <si>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</si>
  <si>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</si>
  <si>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</si>
  <si>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</si>
  <si>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</si>
  <si>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</si>
  <si>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</si>
  <si>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</si>
  <si>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</si>
  <si>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</si>
  <si>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</si>
  <si>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</si>
  <si>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</si>
  <si>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</si>
  <si>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</si>
  <si>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</si>
  <si>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</si>
  <si>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</si>
  <si>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</si>
  <si>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</si>
  <si>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</si>
  <si>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</si>
  <si>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</si>
  <si>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</si>
  <si>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</si>
  <si>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</si>
  <si>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</si>
  <si>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</si>
  <si>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</si>
  <si>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</si>
  <si>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</si>
  <si>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</si>
  <si>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</si>
  <si>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</si>
  <si>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</si>
  <si>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</si>
  <si>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</si>
  <si>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</si>
  <si>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</si>
  <si>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</si>
  <si>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</si>
  <si>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</si>
  <si>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</si>
  <si>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</si>
  <si>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</si>
  <si>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</si>
  <si>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</si>
  <si>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</si>
  <si>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</si>
  <si>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</si>
  <si>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</si>
  <si>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</si>
  <si>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</si>
  <si>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</si>
  <si>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</si>
  <si>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</si>
  <si>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</si>
  <si>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</si>
  <si>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</si>
  <si>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</si>
  <si>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</si>
  <si>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</si>
  <si>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</si>
  <si>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</si>
  <si>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</si>
  <si>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</si>
  <si>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</si>
  <si>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</si>
  <si>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</si>
  <si>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</si>
  <si>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</si>
  <si>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</si>
  <si>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</si>
  <si>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</si>
  <si>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</si>
  <si>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</si>
  <si>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</si>
  <si>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</si>
  <si>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</si>
  <si>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</si>
  <si>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</si>
  <si>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</si>
  <si>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</si>
  <si>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</si>
  <si>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</si>
  <si>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</si>
  <si>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</si>
  <si>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</si>
  <si>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</si>
  <si>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</si>
  <si>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</si>
  <si>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</si>
  <si>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</si>
  <si>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</si>
  <si>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</si>
  <si>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</si>
  <si>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</si>
  <si>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</si>
  <si>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</si>
  <si>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</si>
  <si>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</si>
  <si>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</si>
  <si>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</si>
  <si>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</si>
  <si>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</si>
  <si>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</si>
  <si>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</si>
  <si>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</si>
  <si>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</si>
  <si>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</si>
  <si>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</si>
  <si>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</si>
  <si>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</si>
  <si>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</si>
  <si>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</si>
  <si>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</si>
  <si>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</si>
  <si>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</si>
  <si>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</si>
  <si>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</si>
  <si>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</si>
  <si>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</si>
  <si>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</si>
  <si>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</si>
  <si>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</si>
  <si>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</si>
  <si>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</si>
  <si>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</si>
  <si>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</si>
  <si>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</si>
  <si>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</si>
  <si>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</si>
  <si>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</si>
  <si>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</si>
  <si>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</si>
  <si>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</si>
  <si>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</si>
  <si>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</si>
  <si>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</si>
  <si>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</si>
  <si>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</si>
  <si>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</si>
  <si>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</si>
  <si>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</si>
  <si>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</si>
  <si>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</si>
  <si>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</si>
  <si>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</si>
  <si>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</si>
  <si>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</si>
  <si>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</si>
  <si>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</si>
  <si>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</si>
  <si>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</si>
  <si>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</si>
  <si>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</si>
  <si>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</si>
  <si>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</si>
  <si>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</si>
  <si>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</si>
  <si>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</si>
  <si>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</si>
  <si>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</si>
  <si>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</si>
  <si>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</si>
  <si>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</si>
  <si>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</si>
  <si>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</si>
  <si>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</si>
  <si>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</si>
  <si>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</si>
  <si>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</si>
  <si>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</si>
  <si>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</si>
  <si>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</si>
  <si>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</si>
  <si>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</si>
  <si>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</si>
  <si>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</si>
  <si>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</si>
  <si>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</si>
  <si>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</si>
  <si>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</si>
  <si>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</si>
  <si>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</si>
  <si>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</si>
  <si>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</si>
  <si>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</si>
  <si>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</si>
  <si>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</si>
  <si>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</si>
  <si>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</si>
  <si>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</si>
  <si>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</si>
  <si>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</si>
  <si>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</si>
  <si>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</si>
  <si>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</si>
  <si>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</si>
  <si>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</si>
  <si>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</si>
  <si>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</si>
  <si>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</si>
  <si>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</si>
  <si>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</si>
  <si>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</si>
  <si>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</si>
  <si>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</si>
  <si>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</si>
  <si>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</si>
  <si>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</si>
  <si>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</si>
  <si>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</si>
  <si>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</si>
  <si>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</si>
  <si>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</si>
  <si>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</si>
  <si>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</si>
  <si>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</si>
  <si>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</si>
  <si>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</si>
  <si>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</si>
  <si>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</si>
  <si>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</si>
  <si>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</si>
  <si>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</si>
  <si>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</si>
  <si>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</si>
  <si>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</si>
  <si>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</si>
  <si>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</si>
  <si>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</si>
  <si>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</si>
  <si>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</si>
  <si>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</si>
  <si>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</si>
  <si>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</si>
  <si>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</si>
  <si>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</si>
  <si>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</si>
  <si>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</si>
  <si>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</si>
  <si>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</si>
  <si>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</si>
  <si>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</si>
  <si>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</si>
  <si>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</si>
  <si>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</si>
  <si>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</si>
  <si>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</si>
  <si>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</si>
  <si>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</si>
  <si>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</si>
  <si>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</si>
  <si>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</si>
  <si>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</si>
  <si>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</si>
  <si>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</si>
  <si>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</si>
  <si>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</si>
  <si>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</si>
  <si>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</si>
  <si>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</si>
  <si>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</si>
  <si>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</si>
  <si>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</si>
  <si>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</si>
  <si>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</si>
  <si>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</si>
  <si>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</si>
  <si>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</si>
  <si>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</si>
  <si>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</si>
  <si>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</si>
  <si>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</si>
  <si>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</si>
  <si>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</si>
  <si>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</si>
  <si>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</si>
  <si>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</si>
  <si>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</si>
  <si>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</si>
  <si>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</si>
  <si>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</si>
  <si>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</si>
  <si>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</si>
  <si>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</si>
  <si>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</si>
  <si>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</si>
  <si>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</si>
  <si>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</si>
  <si>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</si>
  <si>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</si>
  <si>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</si>
  <si>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</si>
  <si>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</si>
  <si>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</si>
  <si>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</si>
  <si>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</si>
  <si>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</si>
  <si>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</si>
  <si>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</si>
  <si>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</si>
  <si>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</si>
  <si>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</si>
  <si>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</si>
  <si>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</si>
  <si>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</si>
  <si>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</si>
  <si>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</si>
  <si>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</si>
  <si>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</si>
  <si>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</si>
  <si>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</si>
  <si>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</si>
  <si>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</si>
  <si>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</si>
  <si>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</si>
  <si>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</si>
  <si>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</si>
  <si>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</si>
  <si>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</si>
  <si>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</si>
  <si>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</si>
  <si>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</si>
  <si>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</si>
  <si>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</si>
  <si>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</si>
  <si>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</si>
  <si>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</si>
  <si>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</si>
  <si>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</si>
  <si>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</si>
  <si>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</si>
  <si>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</si>
  <si>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</si>
  <si>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</si>
  <si>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</si>
  <si>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</si>
  <si>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</si>
  <si>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</si>
  <si>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</si>
  <si>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</si>
  <si>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</si>
  <si>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</si>
  <si>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</si>
  <si>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</si>
  <si>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</si>
  <si>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</si>
  <si>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</si>
  <si>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</si>
  <si>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</si>
  <si>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</si>
  <si>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</si>
  <si>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</si>
  <si>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</si>
  <si>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</si>
  <si>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</si>
  <si>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</si>
  <si>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</si>
  <si>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</si>
  <si>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</si>
  <si>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</si>
  <si>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</si>
  <si>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</si>
  <si>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</si>
  <si>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</si>
  <si>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</si>
  <si>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</si>
  <si>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</si>
  <si>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</si>
  <si>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</si>
  <si>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</si>
  <si>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</si>
  <si>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</si>
  <si>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</si>
  <si>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</si>
  <si>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</si>
  <si>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</si>
  <si>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</si>
  <si>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</si>
  <si>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</si>
  <si>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</si>
  <si>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</si>
  <si>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</si>
  <si>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</si>
  <si>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</si>
  <si>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</si>
  <si>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</si>
  <si>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</si>
  <si>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</si>
  <si>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</si>
  <si>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</si>
  <si>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</si>
  <si>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</si>
  <si>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</si>
  <si>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</si>
  <si>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</si>
  <si>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</si>
  <si>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</si>
  <si>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</si>
  <si>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</si>
  <si>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</si>
  <si>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</si>
  <si>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</si>
  <si>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</si>
  <si>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</si>
  <si>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</si>
  <si>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</si>
  <si>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</si>
  <si>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</si>
  <si>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</si>
  <si>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</si>
  <si>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</si>
  <si>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</si>
  <si>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</si>
  <si>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</si>
  <si>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</si>
  <si>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</si>
  <si>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</si>
  <si>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</si>
  <si>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</si>
  <si>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</si>
  <si>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</si>
  <si>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</si>
  <si>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</si>
  <si>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</si>
  <si>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</si>
  <si>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</si>
  <si>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</si>
  <si>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</si>
  <si>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</si>
  <si>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</si>
  <si>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</si>
  <si>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</si>
  <si>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</si>
  <si>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</si>
  <si>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</si>
  <si>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</si>
  <si>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</si>
  <si>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</si>
  <si>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</si>
  <si>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</si>
  <si>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</si>
  <si>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</si>
  <si>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</si>
  <si>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</si>
  <si>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</si>
  <si>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</si>
  <si>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</si>
  <si>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</si>
  <si>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</si>
  <si>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</si>
  <si>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</si>
  <si>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</si>
  <si>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</si>
  <si>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</si>
  <si>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</si>
  <si>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</si>
  <si>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</si>
  <si>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</si>
  <si>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</si>
  <si>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</si>
  <si>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</si>
  <si>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</si>
  <si>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</si>
  <si>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</si>
  <si>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</si>
  <si>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</si>
  <si>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</si>
  <si>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</si>
  <si>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</si>
  <si>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</si>
  <si>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</si>
  <si>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</si>
  <si>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</si>
  <si>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</si>
  <si>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</si>
  <si>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</si>
  <si>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</si>
  <si>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</si>
  <si>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</si>
  <si>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</si>
  <si>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</si>
  <si>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</si>
  <si>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</si>
  <si>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</si>
  <si>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</si>
  <si>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</si>
  <si>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</si>
  <si>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</si>
  <si>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</si>
  <si>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</si>
  <si>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</si>
  <si>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</si>
  <si>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</si>
  <si>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</si>
  <si>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</si>
  <si>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</si>
  <si>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</si>
  <si>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</si>
  <si>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</si>
  <si>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</si>
  <si>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</si>
  <si>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</si>
  <si>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</si>
  <si>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</si>
  <si>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</si>
  <si>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</si>
  <si>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</si>
  <si>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</si>
  <si>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</si>
  <si>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</si>
  <si>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</si>
  <si>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</si>
  <si>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</si>
  <si>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</si>
  <si>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</si>
  <si>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</si>
  <si>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</si>
  <si>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</si>
  <si>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</si>
  <si>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</si>
  <si>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</si>
  <si>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</si>
  <si>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</si>
  <si>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</si>
  <si>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</si>
  <si>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</si>
  <si>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</si>
  <si>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</si>
  <si>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</si>
  <si>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</si>
  <si>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</si>
  <si>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</si>
  <si>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</si>
  <si>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</si>
  <si>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</si>
  <si>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</si>
  <si>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</si>
  <si>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</si>
  <si>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</si>
  <si>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</si>
  <si>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</si>
  <si>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</si>
  <si>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</si>
  <si>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</si>
  <si>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</si>
  <si>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</si>
  <si>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</si>
  <si>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</si>
  <si>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</si>
  <si>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</si>
  <si>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</si>
  <si>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</si>
  <si>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</si>
  <si>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</si>
  <si>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</si>
  <si>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</si>
  <si>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</si>
  <si>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</si>
  <si>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</si>
  <si>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</si>
  <si>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</si>
  <si>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</si>
  <si>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</si>
  <si>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</si>
  <si>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</si>
  <si>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</si>
  <si>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</si>
  <si>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</si>
  <si>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</si>
  <si>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</si>
  <si>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</si>
  <si>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</si>
  <si>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</si>
  <si>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</si>
  <si>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</si>
  <si>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</si>
  <si>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</si>
  <si>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</si>
  <si>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</si>
  <si>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</si>
  <si>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</si>
  <si>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</si>
  <si>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</si>
  <si>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</si>
  <si>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</si>
  <si>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</si>
  <si>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</si>
  <si>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</si>
  <si>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</si>
  <si>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</si>
  <si>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</si>
  <si>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</si>
  <si>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</si>
  <si>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</si>
  <si>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</si>
  <si>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</si>
  <si>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</si>
  <si>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</si>
  <si>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</si>
  <si>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</si>
  <si>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</si>
  <si>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</si>
  <si>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</si>
  <si>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</si>
  <si>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</si>
  <si>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</si>
  <si>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</si>
  <si>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</si>
  <si>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</si>
  <si>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</si>
  <si>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</si>
  <si>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</si>
  <si>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</si>
  <si>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</si>
  <si>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</si>
  <si>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</si>
  <si>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</si>
  <si>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</si>
  <si>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</si>
  <si>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</si>
  <si>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</si>
  <si>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</si>
  <si>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</si>
  <si>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</si>
  <si>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</si>
  <si>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</si>
  <si>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</si>
  <si>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</si>
  <si>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</si>
  <si>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</si>
  <si>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</si>
  <si>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</si>
  <si>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</si>
  <si>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</si>
  <si>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</si>
  <si>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</si>
  <si>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</si>
  <si>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</si>
  <si>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</si>
  <si>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</si>
  <si>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</si>
  <si>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</si>
  <si>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</si>
  <si>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</si>
  <si>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</si>
  <si>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</si>
  <si>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</si>
  <si>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</si>
  <si>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</si>
  <si>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</si>
  <si>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</si>
  <si>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</si>
  <si>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</si>
  <si>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</si>
  <si>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</si>
  <si>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</si>
  <si>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</si>
  <si>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</si>
  <si>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</si>
  <si>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</si>
  <si>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</si>
  <si>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</si>
  <si>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</si>
  <si>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</si>
  <si>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</si>
  <si>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</si>
  <si>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</si>
  <si>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</si>
  <si>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</si>
  <si>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</si>
  <si>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</si>
  <si>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</si>
  <si>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</si>
  <si>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</si>
  <si>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</si>
  <si>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</si>
  <si>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</si>
  <si>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</si>
  <si>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</si>
  <si>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</si>
  <si>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</si>
  <si>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</si>
  <si>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</si>
  <si>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</si>
  <si>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</si>
  <si>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</si>
  <si>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</si>
  <si>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</si>
  <si>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</si>
  <si>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</si>
  <si>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</si>
  <si>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</si>
  <si>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</si>
  <si>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</si>
  <si>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</si>
  <si>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</si>
  <si>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</si>
  <si>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</si>
  <si>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</si>
  <si>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</si>
  <si>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</si>
  <si>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</si>
  <si>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</si>
  <si>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</si>
  <si>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</si>
  <si>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</si>
  <si>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</si>
  <si>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</si>
  <si>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</si>
  <si>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</si>
  <si>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</si>
  <si>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</si>
  <si>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</si>
  <si>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</si>
  <si>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</si>
  <si>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</si>
  <si>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</si>
  <si>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</si>
  <si>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</si>
  <si>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</si>
  <si>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</si>
  <si>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</si>
  <si>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</si>
  <si>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</si>
  <si>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</si>
  <si>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</si>
  <si>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</si>
  <si>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</si>
  <si>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</si>
  <si>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</si>
  <si>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</si>
  <si>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</si>
  <si>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</si>
  <si>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</si>
  <si>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</si>
  <si>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</si>
  <si>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</si>
  <si>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</si>
  <si>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</si>
  <si>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</si>
  <si>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</si>
  <si>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</si>
  <si>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</si>
  <si>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</si>
  <si>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</si>
  <si>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</si>
  <si>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</si>
  <si>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</si>
  <si>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</si>
  <si>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</si>
  <si>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</si>
  <si>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</si>
  <si>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</si>
  <si>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</si>
  <si>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</si>
  <si>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</si>
  <si>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</si>
  <si>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</si>
  <si>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</si>
  <si>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</si>
  <si>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</si>
  <si>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</si>
  <si>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</si>
  <si>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</si>
  <si>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</si>
  <si>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</si>
  <si>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</si>
  <si>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</si>
  <si>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</si>
  <si>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</si>
  <si>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</si>
  <si>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</si>
  <si>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</si>
  <si>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</si>
  <si>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</si>
  <si>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</si>
  <si>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</si>
  <si>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</si>
  <si>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</si>
  <si>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</si>
  <si>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</si>
  <si>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</si>
  <si>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</si>
  <si>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</si>
  <si>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</si>
  <si>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</si>
  <si>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</si>
  <si>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</si>
  <si>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</si>
  <si>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</si>
  <si>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</si>
  <si>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</si>
  <si>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</si>
  <si>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</si>
  <si>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</si>
  <si>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</si>
  <si>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</si>
  <si>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</si>
  <si>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</si>
  <si>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</si>
  <si>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</si>
  <si>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</si>
  <si>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</si>
  <si>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</si>
  <si>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</si>
  <si>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</si>
  <si>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</si>
  <si>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</si>
  <si>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</si>
  <si>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</si>
  <si>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</si>
  <si>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</si>
  <si>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</si>
  <si>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</si>
  <si>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</si>
  <si>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</si>
  <si>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</si>
  <si>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</si>
  <si>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</si>
  <si>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</si>
  <si>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</si>
  <si>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</si>
  <si>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</si>
  <si>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</si>
  <si>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</si>
  <si>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</si>
  <si>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</si>
  <si>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</si>
  <si>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</si>
  <si>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</si>
  <si>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</si>
  <si>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</si>
  <si>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</si>
  <si>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</si>
  <si>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</si>
  <si>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</si>
  <si>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</si>
  <si>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</si>
  <si>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</si>
  <si>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</si>
  <si>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</si>
  <si>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</si>
  <si>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</si>
  <si>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</si>
  <si>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</si>
  <si>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</si>
  <si>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</si>
  <si>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</si>
  <si>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</si>
  <si>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</si>
  <si>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</si>
  <si>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</si>
  <si>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</si>
  <si>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</si>
  <si>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</si>
  <si>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</si>
  <si>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</si>
  <si>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</si>
  <si>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</si>
  <si>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</si>
  <si>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</si>
  <si>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</si>
  <si>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</si>
  <si>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</si>
  <si>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</si>
  <si>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</si>
  <si>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</si>
  <si>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</si>
  <si>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</si>
  <si>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</si>
  <si>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</si>
  <si>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</si>
  <si>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</si>
  <si>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</si>
  <si>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</si>
  <si>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</si>
  <si>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</si>
  <si>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</si>
  <si>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</si>
  <si>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</si>
  <si>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</si>
  <si>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</si>
  <si>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</si>
  <si>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</si>
  <si>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</si>
  <si>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</si>
  <si>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</si>
  <si>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</si>
  <si>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</si>
  <si>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</si>
  <si>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</si>
  <si>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</si>
  <si>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</si>
  <si>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</si>
  <si>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</si>
  <si>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</si>
  <si>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</si>
  <si>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</si>
  <si>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</si>
  <si>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</si>
  <si>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</si>
  <si>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</si>
  <si>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</si>
  <si>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</si>
  <si>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</si>
  <si>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</si>
  <si>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</si>
  <si>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</si>
  <si>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</si>
  <si>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</si>
  <si>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</si>
  <si>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</si>
  <si>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</si>
  <si>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</si>
  <si>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</si>
  <si>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</si>
  <si>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</si>
  <si>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</si>
  <si>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</si>
  <si>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</si>
  <si>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</si>
  <si>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</si>
  <si>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</si>
  <si>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</si>
  <si>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</si>
  <si>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</si>
  <si>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</si>
  <si>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</si>
  <si>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</si>
  <si>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</si>
  <si>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</si>
  <si>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</si>
  <si>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</si>
  <si>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</si>
  <si>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</si>
  <si>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</si>
  <si>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</si>
  <si>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</si>
  <si>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</si>
  <si>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</si>
  <si>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</si>
  <si>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</si>
  <si>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</si>
  <si>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</si>
  <si>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</si>
  <si>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</si>
  <si>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</si>
  <si>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</si>
  <si>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</si>
  <si>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</si>
  <si>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</si>
  <si>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</si>
  <si>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</si>
  <si>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</si>
  <si>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</si>
  <si>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</si>
  <si>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</si>
  <si>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</si>
  <si>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</si>
  <si>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</si>
  <si>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</si>
  <si>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</si>
  <si>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</si>
  <si>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</si>
  <si>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</si>
  <si>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</si>
  <si>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</si>
  <si>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</si>
  <si>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</si>
  <si>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</si>
  <si>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</si>
  <si>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</si>
  <si>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</si>
  <si>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</si>
  <si>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</si>
  <si>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</si>
  <si>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</si>
  <si>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</si>
  <si>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</si>
  <si>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</si>
  <si>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</si>
  <si>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</si>
  <si>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</si>
  <si>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</si>
  <si>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</si>
  <si>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</si>
  <si>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</si>
  <si>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</si>
  <si>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</si>
  <si>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</si>
  <si>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</si>
  <si>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</si>
  <si>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</si>
  <si>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</si>
  <si>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</si>
  <si>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</si>
  <si>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</si>
  <si>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</si>
  <si>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</si>
  <si>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</si>
  <si>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</si>
  <si>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</si>
  <si>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</si>
  <si>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</si>
  <si>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</si>
  <si>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</si>
  <si>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</si>
  <si>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</si>
  <si>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</si>
  <si>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</si>
  <si>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</si>
  <si>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</si>
  <si>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</si>
  <si>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</si>
  <si>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</si>
  <si>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</si>
  <si>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</si>
  <si>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</si>
  <si>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</si>
  <si>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</si>
  <si>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</si>
  <si>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</si>
  <si>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</si>
  <si>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</si>
  <si>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</si>
  <si>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</si>
  <si>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</si>
  <si>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</si>
  <si>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</si>
  <si>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</si>
  <si>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</si>
  <si>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</si>
  <si>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</si>
  <si>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</si>
  <si>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</si>
  <si>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</si>
  <si>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</si>
  <si>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</si>
  <si>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</si>
  <si>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</si>
  <si>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</si>
  <si>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</si>
  <si>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</si>
  <si>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</si>
  <si>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</si>
  <si>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</si>
  <si>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</si>
  <si>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</si>
  <si>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</si>
  <si>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</si>
  <si>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</si>
  <si>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</si>
  <si>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</si>
  <si>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</si>
  <si>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</si>
  <si>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</si>
  <si>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</si>
  <si>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</si>
  <si>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</si>
  <si>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</si>
  <si>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</si>
  <si>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</si>
  <si>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</si>
  <si>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</si>
  <si>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</si>
  <si>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</si>
  <si>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</si>
  <si>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</si>
  <si>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</si>
  <si>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</si>
  <si>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</si>
  <si>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</si>
  <si>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</si>
  <si>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</si>
  <si>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</si>
  <si>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</si>
  <si>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</si>
  <si>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</si>
  <si>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</si>
  <si>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</si>
  <si>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</si>
  <si>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</si>
  <si>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</si>
  <si>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</si>
  <si>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</si>
  <si>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</si>
  <si>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</si>
  <si>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</si>
  <si>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</si>
  <si>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</si>
  <si>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</si>
  <si>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</si>
  <si>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</si>
  <si>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</si>
  <si>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</si>
  <si>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</si>
  <si>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</si>
  <si>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</si>
  <si>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</si>
  <si>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</si>
  <si>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</si>
  <si>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</si>
  <si>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</si>
  <si>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</si>
  <si>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</si>
  <si>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</si>
  <si>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</si>
  <si>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</si>
  <si>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</si>
  <si>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</si>
  <si>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</si>
  <si>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</si>
  <si>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</si>
  <si>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</si>
  <si>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</si>
  <si>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</si>
  <si>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</si>
  <si>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</si>
  <si>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</si>
  <si>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</si>
  <si>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</si>
  <si>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</si>
  <si>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</si>
  <si>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</si>
  <si>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</si>
  <si>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</si>
  <si>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</si>
  <si>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</si>
  <si>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</si>
  <si>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</si>
  <si>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</si>
  <si>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</si>
  <si>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</si>
  <si>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</si>
  <si>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</si>
  <si>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</si>
  <si>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</si>
  <si>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</si>
  <si>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</si>
  <si>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</si>
  <si>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</si>
  <si>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</si>
  <si>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</si>
  <si>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</si>
  <si>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</si>
  <si>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</si>
  <si>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</si>
  <si>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</si>
  <si>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</si>
  <si>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</si>
  <si>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</si>
  <si>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</si>
  <si>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</si>
  <si>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</si>
  <si>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</si>
  <si>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</si>
  <si>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</si>
  <si>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</si>
  <si>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</si>
  <si>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</si>
  <si>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</si>
  <si>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</si>
  <si>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</si>
  <si>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</si>
  <si>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</si>
  <si>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</si>
  <si>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</si>
  <si>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</si>
  <si>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</si>
  <si>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</si>
  <si>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</si>
  <si>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</si>
  <si>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</si>
  <si>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</si>
  <si>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</si>
  <si>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</si>
  <si>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</si>
  <si>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</si>
  <si>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</si>
  <si>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</si>
  <si>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</si>
  <si>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</si>
  <si>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</si>
  <si>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</si>
  <si>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</si>
  <si>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</si>
  <si>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</si>
  <si>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</si>
  <si>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</si>
  <si>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</si>
  <si>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</si>
  <si>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</si>
  <si>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</si>
  <si>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</si>
  <si>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</si>
  <si>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</si>
  <si>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</si>
  <si>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</si>
  <si>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</si>
  <si>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</si>
  <si>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</si>
  <si>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</si>
  <si>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</si>
  <si>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</si>
  <si>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</si>
  <si>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</si>
  <si>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</si>
  <si>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</si>
  <si>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</si>
  <si>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</si>
  <si>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</si>
  <si>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</si>
  <si>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</si>
  <si>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</si>
  <si>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</si>
  <si>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</si>
  <si>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</si>
  <si>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</si>
  <si>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</si>
  <si>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</si>
  <si>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</si>
  <si>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</si>
  <si>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</si>
  <si>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</si>
  <si>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</si>
  <si>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</si>
  <si>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</si>
  <si>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</si>
  <si>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</si>
  <si>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</si>
  <si>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</si>
  <si>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</si>
  <si>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</si>
  <si>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</si>
  <si>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</si>
  <si>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</si>
  <si>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</si>
  <si>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</si>
  <si>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</si>
  <si>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</si>
  <si>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</si>
  <si>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</si>
  <si>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</si>
  <si>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</si>
  <si>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</si>
  <si>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</si>
  <si>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</si>
  <si>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</si>
  <si>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</si>
  <si>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</si>
  <si>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</si>
  <si>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</si>
  <si>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</si>
  <si>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</si>
  <si>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</si>
  <si>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</si>
  <si>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</si>
  <si>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</si>
  <si>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</si>
  <si>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</si>
  <si>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</si>
  <si>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</si>
  <si>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</si>
  <si>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</si>
  <si>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</si>
  <si>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</si>
  <si>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</si>
  <si>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</si>
  <si>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</si>
  <si>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</si>
  <si>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</si>
  <si>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</si>
  <si>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</si>
  <si>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</si>
  <si>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</si>
  <si>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</si>
  <si>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</si>
  <si>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</si>
  <si>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</si>
  <si>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</si>
  <si>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</si>
  <si>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</si>
  <si>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</si>
  <si>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</si>
  <si>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</si>
  <si>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</si>
  <si>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</si>
  <si>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</si>
  <si>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</si>
  <si>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</si>
  <si>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</si>
  <si>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</si>
  <si>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</si>
  <si>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</si>
  <si>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</si>
  <si>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</si>
  <si>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</si>
  <si>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</si>
  <si>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</si>
  <si>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</si>
  <si>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</si>
  <si>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</si>
  <si>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</si>
  <si>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</si>
  <si>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</si>
  <si>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</si>
  <si>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</si>
  <si>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</si>
  <si>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</si>
  <si>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</si>
  <si>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</si>
  <si>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</si>
  <si>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</si>
  <si>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</si>
  <si>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</si>
  <si>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</si>
  <si>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</si>
  <si>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</si>
  <si>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</si>
  <si>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</si>
  <si>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</si>
  <si>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</si>
  <si>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</si>
  <si>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</si>
  <si>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</si>
  <si>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</si>
  <si>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</si>
  <si>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</si>
  <si>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</si>
  <si>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</si>
  <si>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</si>
  <si>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</si>
  <si>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</si>
  <si>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</si>
  <si>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</si>
  <si>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</si>
  <si>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</si>
  <si>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</si>
  <si>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</si>
  <si>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</si>
  <si>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</si>
  <si>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</si>
  <si>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</si>
  <si>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</si>
  <si>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</si>
  <si>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</si>
  <si>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</si>
  <si>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</si>
  <si>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</si>
  <si>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</si>
  <si>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</si>
  <si>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</si>
  <si>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</si>
  <si>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</si>
  <si>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</si>
  <si>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</si>
  <si>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</si>
  <si>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</si>
  <si>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</si>
  <si>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</si>
  <si>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</si>
  <si>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</si>
  <si>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</si>
  <si>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</si>
  <si>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</si>
  <si>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</si>
  <si>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</si>
  <si>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</si>
  <si>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</si>
  <si>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</si>
  <si>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</si>
  <si>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</si>
  <si>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</si>
  <si>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</si>
  <si>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</si>
  <si>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</si>
  <si>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</si>
  <si>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</si>
  <si>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</si>
  <si>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</si>
  <si>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</si>
  <si>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</si>
  <si>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</si>
  <si>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</si>
  <si>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</si>
  <si>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</si>
  <si>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</si>
  <si>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</si>
  <si>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</si>
  <si>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</si>
  <si>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</si>
  <si>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</si>
  <si>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</si>
  <si>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</si>
  <si>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</si>
  <si>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</si>
  <si>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</si>
  <si>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</si>
  <si>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</si>
  <si>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</si>
  <si>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</si>
  <si>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</si>
  <si>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</si>
  <si>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</si>
  <si>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</si>
  <si>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</si>
  <si>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</si>
  <si>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</si>
  <si>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</si>
  <si>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</si>
  <si>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</si>
  <si>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</si>
  <si>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</si>
  <si>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</si>
  <si>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</si>
  <si>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</si>
  <si>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</si>
  <si>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</si>
  <si>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</si>
  <si>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</si>
  <si>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</si>
  <si>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</si>
  <si>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</si>
  <si>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</si>
  <si>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</si>
  <si>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</si>
  <si>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</si>
  <si>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</si>
  <si>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</si>
  <si>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</si>
  <si>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</si>
  <si>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</si>
  <si>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</si>
  <si>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</si>
  <si>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</si>
  <si>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</si>
  <si>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</si>
  <si>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</si>
  <si>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</si>
  <si>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</si>
  <si>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</si>
  <si>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</si>
  <si>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</si>
  <si>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</si>
  <si>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</si>
  <si>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</si>
  <si>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</si>
  <si>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</si>
  <si>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</si>
  <si>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</si>
  <si>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</si>
  <si>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</si>
  <si>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</si>
  <si>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</si>
  <si>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</si>
  <si>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</si>
  <si>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</si>
  <si>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</si>
  <si>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</si>
  <si>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</si>
  <si>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</si>
  <si>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</si>
  <si>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</si>
  <si>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</si>
  <si>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</si>
  <si>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</si>
  <si>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</si>
  <si>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</si>
  <si>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</si>
  <si>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</si>
  <si>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</si>
  <si>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</si>
  <si>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</si>
  <si>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</si>
  <si>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</si>
  <si>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</si>
  <si>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</si>
  <si>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</si>
  <si>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</si>
  <si>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</si>
  <si>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</si>
  <si>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</si>
  <si>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</si>
  <si>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</si>
  <si>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</si>
  <si>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</si>
  <si>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</si>
  <si>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</si>
  <si>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</si>
  <si>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</si>
  <si>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</si>
  <si>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</si>
  <si>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</si>
  <si>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</si>
  <si>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</si>
  <si>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</si>
  <si>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</si>
  <si>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</si>
  <si>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</si>
  <si>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</si>
  <si>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</si>
  <si>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</si>
  <si>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</si>
  <si>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</si>
  <si>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</si>
  <si>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</si>
  <si>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</si>
  <si>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</si>
  <si>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</si>
  <si>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</si>
  <si>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</si>
  <si>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</si>
  <si>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</si>
  <si>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</si>
  <si>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</si>
  <si>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</si>
  <si>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</si>
  <si>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</si>
  <si>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</si>
  <si>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</si>
  <si>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</si>
  <si>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</si>
  <si>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</si>
  <si>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</si>
  <si>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</si>
  <si>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</si>
  <si>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</si>
  <si>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</si>
  <si>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</si>
  <si>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</si>
  <si>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</si>
  <si>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</si>
  <si>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</si>
  <si>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</si>
  <si>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</si>
  <si>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</si>
  <si>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</si>
  <si>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</si>
  <si>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</si>
  <si>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</si>
  <si>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</si>
  <si>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</si>
  <si>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</si>
  <si>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</si>
  <si>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</si>
  <si>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</si>
  <si>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</si>
  <si>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</si>
  <si>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</si>
  <si>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</si>
  <si>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</si>
  <si>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</si>
  <si>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</si>
  <si>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</si>
  <si>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</si>
  <si>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</si>
  <si>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</si>
  <si>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</si>
  <si>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</si>
  <si>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</si>
  <si>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</si>
  <si>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</si>
  <si>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</si>
  <si>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</si>
  <si>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</si>
  <si>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</si>
  <si>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</si>
  <si>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</si>
  <si>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</si>
  <si>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</si>
  <si>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</si>
  <si>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</si>
  <si>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</si>
  <si>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</si>
  <si>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</si>
  <si>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</si>
  <si>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</si>
  <si>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</si>
  <si>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</si>
  <si>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</si>
  <si>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</si>
  <si>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</si>
  <si>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</si>
  <si>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</si>
  <si>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</si>
  <si>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</si>
  <si>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</si>
  <si>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</si>
  <si>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</si>
  <si>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</si>
  <si>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</si>
  <si>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</si>
  <si>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</si>
  <si>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</si>
  <si>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</si>
  <si>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</si>
  <si>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</si>
  <si>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</si>
  <si>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</si>
  <si>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</si>
  <si>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</si>
  <si>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</si>
  <si>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</si>
  <si>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</si>
  <si>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</si>
  <si>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</si>
  <si>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</si>
  <si>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</si>
  <si>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</si>
  <si>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</si>
  <si>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</si>
  <si>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</si>
  <si>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</si>
  <si>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</si>
  <si>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</si>
  <si>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</si>
  <si>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</si>
  <si>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</si>
  <si>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</si>
  <si>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</si>
  <si>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</si>
  <si>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</si>
  <si>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</si>
  <si>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</si>
  <si>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</si>
  <si>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</si>
  <si>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</si>
  <si>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</si>
  <si>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</si>
  <si>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</si>
  <si>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</si>
  <si>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</si>
  <si>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</si>
  <si>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</si>
  <si>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</si>
  <si>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</si>
  <si>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</si>
  <si>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</si>
  <si>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</si>
  <si>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</si>
  <si>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</si>
  <si>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</si>
  <si>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</si>
  <si>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</si>
  <si>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</si>
  <si>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</si>
  <si>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</si>
  <si>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</si>
  <si>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</si>
  <si>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</si>
  <si>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</si>
  <si>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</si>
  <si>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</si>
  <si>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</si>
  <si>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</si>
  <si>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</si>
  <si>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</si>
  <si>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</si>
  <si>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</si>
  <si>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</si>
  <si>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</si>
  <si>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</si>
  <si>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</si>
  <si>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</si>
  <si>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</si>
  <si>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</si>
  <si>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</si>
  <si>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</si>
  <si>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</si>
  <si>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</si>
  <si>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</si>
  <si>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</si>
  <si>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</si>
  <si>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</si>
  <si>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</si>
  <si>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</si>
  <si>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</si>
  <si>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</si>
  <si>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</si>
  <si>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</si>
  <si>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</si>
  <si>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</si>
  <si>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</si>
  <si>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</si>
  <si>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</si>
  <si>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</si>
  <si>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</si>
  <si>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</si>
  <si>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</si>
  <si>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</si>
  <si>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</si>
  <si>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</si>
  <si>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</si>
  <si>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</si>
  <si>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</si>
  <si>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</si>
  <si>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</si>
  <si>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</si>
  <si>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</si>
  <si>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</si>
  <si>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</si>
  <si>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</si>
  <si>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</si>
  <si>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</si>
  <si>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</si>
  <si>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</si>
  <si>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</si>
  <si>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</si>
  <si>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</si>
  <si>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</si>
  <si>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</si>
  <si>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</si>
  <si>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</si>
  <si>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</si>
  <si>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</si>
  <si>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</si>
  <si>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</si>
  <si>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</si>
  <si>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</si>
  <si>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</si>
  <si>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</si>
  <si>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</si>
  <si>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</si>
  <si>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</si>
  <si>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</si>
  <si>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</si>
  <si>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</si>
  <si>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</si>
  <si>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</si>
  <si>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</si>
  <si>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</si>
  <si>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</si>
  <si>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</si>
  <si>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</si>
  <si>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</si>
  <si>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</si>
  <si>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</si>
  <si>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</si>
  <si>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</si>
  <si>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</si>
  <si>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</si>
  <si>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</si>
  <si>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</si>
  <si>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</si>
  <si>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</si>
  <si>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</si>
  <si>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</si>
  <si>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</si>
  <si>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</si>
  <si>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</si>
  <si>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</si>
  <si>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</si>
  <si>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</si>
  <si>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</si>
  <si>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</si>
  <si>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</si>
  <si>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</si>
  <si>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</si>
  <si>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</si>
  <si>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</si>
  <si>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</si>
  <si>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</si>
  <si>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</si>
  <si>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</si>
  <si>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</si>
  <si>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</si>
  <si>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</si>
  <si>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</si>
  <si>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</si>
  <si>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</si>
  <si>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</si>
  <si>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</si>
  <si>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</si>
  <si>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</si>
  <si>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</si>
  <si>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</si>
  <si>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</si>
  <si>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</si>
  <si>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</si>
  <si>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</si>
  <si>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</si>
  <si>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</si>
  <si>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</si>
  <si>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</si>
  <si>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</si>
  <si>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</si>
  <si>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</si>
  <si>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</si>
  <si>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</si>
  <si>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</si>
  <si>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</si>
  <si>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</si>
  <si>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</si>
  <si>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</si>
  <si>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</si>
  <si>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</si>
  <si>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</si>
  <si>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</si>
  <si>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</si>
  <si>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</si>
  <si>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</si>
  <si>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</si>
  <si>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</si>
  <si>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</si>
  <si>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</si>
  <si>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</si>
  <si>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</si>
  <si>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</si>
  <si>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</si>
  <si>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</si>
  <si>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</si>
  <si>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</si>
  <si>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</si>
  <si>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</si>
  <si>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</si>
  <si>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</si>
  <si>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</si>
  <si>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</si>
  <si>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</si>
  <si>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</si>
  <si>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</si>
  <si>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</si>
  <si>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</si>
  <si>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</si>
  <si>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</si>
  <si>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</si>
  <si>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</si>
  <si>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</si>
  <si>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</si>
  <si>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</si>
  <si>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</si>
  <si>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</si>
  <si>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</si>
  <si>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</si>
  <si>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</si>
  <si>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</si>
  <si>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</si>
  <si>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</si>
  <si>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</si>
  <si>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</si>
  <si>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</si>
  <si>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</si>
  <si>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</si>
  <si>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</si>
  <si>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</si>
  <si>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</si>
  <si>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</si>
  <si>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</si>
  <si>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</si>
  <si>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</si>
  <si>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</si>
  <si>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</si>
  <si>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</si>
  <si>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</si>
  <si>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</si>
  <si>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</si>
  <si>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</si>
  <si>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</si>
  <si>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</si>
  <si>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</si>
  <si>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</si>
  <si>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</si>
  <si>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</si>
  <si>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</si>
  <si>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</si>
  <si>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</si>
  <si>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</si>
  <si>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</si>
  <si>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</si>
  <si>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</si>
  <si>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</si>
  <si>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</si>
  <si>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</si>
  <si>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</si>
  <si>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</si>
  <si>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</si>
  <si>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</si>
  <si>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</si>
  <si>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</si>
  <si>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</si>
  <si>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</si>
  <si>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</si>
  <si>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</si>
  <si>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</si>
  <si>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</si>
  <si>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</si>
  <si>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</si>
  <si>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</si>
  <si>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</si>
  <si>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</si>
  <si>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</si>
  <si>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</si>
  <si>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</si>
  <si>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</si>
  <si>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</si>
  <si>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</si>
  <si>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</si>
  <si>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</si>
  <si>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</si>
  <si>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</si>
  <si>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</si>
  <si>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</si>
  <si>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</si>
  <si>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</si>
  <si>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</si>
  <si>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</si>
  <si>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</si>
  <si>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</si>
  <si>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</si>
  <si>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</si>
  <si>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</si>
  <si>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</si>
  <si>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</si>
  <si>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</si>
  <si>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</si>
  <si>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</si>
  <si>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</si>
  <si>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</si>
  <si>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</si>
  <si>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</si>
  <si>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</si>
  <si>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</si>
  <si>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</si>
  <si>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</si>
  <si>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</si>
  <si>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</si>
  <si>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</si>
  <si>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</si>
  <si>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</si>
  <si>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</si>
  <si>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</si>
  <si>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</si>
  <si>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</si>
  <si>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</si>
  <si>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</si>
  <si>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</si>
  <si>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</si>
  <si>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</si>
  <si>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</si>
  <si>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</si>
  <si>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</si>
  <si>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</si>
  <si>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</si>
  <si>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</si>
  <si>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</si>
  <si>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</si>
  <si>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</si>
  <si>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</si>
  <si>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</si>
  <si>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</si>
  <si>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</si>
  <si>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</si>
  <si>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</si>
  <si>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</si>
  <si>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</si>
  <si>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</si>
  <si>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</si>
  <si>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</si>
  <si>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</si>
  <si>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</si>
  <si>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</si>
  <si>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</si>
  <si>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</si>
  <si>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</si>
  <si>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</si>
  <si>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</si>
  <si>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</si>
  <si>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</si>
  <si>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</si>
  <si>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</si>
  <si>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</si>
  <si>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</si>
  <si>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</si>
  <si>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</si>
  <si>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</si>
  <si>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</si>
  <si>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</si>
  <si>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</si>
  <si>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</si>
  <si>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</si>
  <si>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</si>
  <si>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</si>
  <si>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</si>
  <si>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</si>
  <si>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</si>
  <si>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</si>
  <si>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</si>
  <si>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</si>
  <si>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</si>
  <si>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</si>
  <si>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</si>
  <si>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</si>
  <si>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</si>
  <si>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</si>
  <si>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</si>
  <si>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</si>
  <si>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</si>
  <si>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</si>
  <si>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</si>
  <si>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</si>
  <si>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</si>
  <si>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</si>
  <si>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</si>
  <si>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</si>
  <si>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</si>
  <si>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</si>
  <si>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</si>
  <si>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</si>
  <si>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</si>
  <si>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</si>
  <si>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</si>
  <si>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</si>
  <si>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</si>
  <si>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</si>
  <si>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</si>
  <si>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</si>
  <si>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</si>
  <si>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</si>
  <si>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</si>
  <si>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</si>
  <si>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</si>
  <si>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</si>
  <si>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</si>
  <si>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</si>
  <si>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</si>
  <si>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</si>
  <si>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</si>
  <si>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</si>
  <si>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</si>
  <si>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</si>
  <si>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</si>
  <si>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</si>
  <si>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</si>
  <si>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</si>
  <si>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</si>
  <si>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</si>
  <si>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</si>
  <si>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</si>
  <si>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</si>
  <si>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</si>
  <si>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</si>
  <si>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</si>
  <si>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</si>
  <si>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</si>
  <si>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</si>
  <si>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</si>
  <si>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</si>
  <si>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</si>
  <si>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</si>
  <si>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</si>
  <si>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</si>
  <si>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</si>
  <si>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</si>
  <si>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</si>
  <si>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</si>
  <si>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</si>
  <si>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</si>
  <si>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</si>
  <si>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</si>
  <si>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</si>
  <si>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</si>
  <si>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</si>
  <si>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</si>
  <si>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</si>
  <si>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</si>
  <si>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</si>
  <si>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</si>
  <si>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</si>
  <si>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</si>
  <si>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</si>
  <si>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</si>
  <si>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</si>
  <si>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</si>
  <si>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</si>
  <si>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</si>
  <si>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</si>
  <si>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</si>
  <si>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</si>
  <si>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</si>
  <si>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</si>
  <si>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</si>
  <si>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</si>
  <si>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</si>
  <si>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</si>
  <si>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</si>
  <si>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</si>
  <si>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</si>
  <si>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</si>
  <si>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</si>
  <si>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</si>
  <si>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</si>
  <si>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</si>
  <si>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</si>
  <si>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</si>
  <si>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</si>
  <si>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</si>
  <si>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</si>
  <si>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</si>
  <si>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</si>
  <si>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</si>
  <si>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</si>
  <si>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</si>
  <si>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</si>
  <si>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</si>
  <si>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</si>
  <si>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</si>
  <si>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</si>
  <si>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</si>
  <si>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</si>
  <si>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</si>
  <si>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</si>
  <si>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</si>
  <si>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</si>
  <si>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</si>
  <si>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</si>
  <si>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</si>
  <si>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</si>
  <si>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</si>
  <si>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</si>
  <si>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</si>
  <si>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</si>
  <si>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</si>
  <si>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</si>
  <si>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</si>
  <si>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</si>
  <si>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</si>
  <si>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</si>
  <si>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</si>
  <si>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</si>
  <si>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</si>
  <si>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</si>
  <si>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</si>
  <si>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</si>
  <si>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</si>
  <si>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</si>
  <si>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</si>
  <si>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</si>
  <si>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</si>
  <si>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</si>
  <si>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</si>
  <si>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</si>
  <si>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</si>
  <si>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</si>
  <si>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</si>
  <si>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</si>
  <si>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</si>
  <si>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</si>
  <si>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</si>
  <si>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</si>
  <si>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</si>
  <si>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</si>
  <si>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</si>
  <si>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</si>
  <si>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</si>
  <si>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</si>
  <si>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</si>
  <si>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</si>
  <si>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</si>
  <si>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</si>
  <si>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</si>
  <si>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</si>
  <si>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</si>
  <si>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</si>
  <si>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</si>
  <si>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</si>
  <si>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</si>
  <si>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</si>
  <si>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</si>
  <si>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</si>
  <si>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</si>
  <si>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</si>
  <si>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</si>
  <si>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</si>
  <si>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</si>
  <si>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</si>
  <si>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</si>
  <si>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</si>
  <si>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</si>
  <si>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</si>
  <si>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</si>
  <si>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</si>
  <si>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</si>
  <si>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</si>
  <si>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</si>
  <si>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</si>
  <si>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</si>
  <si>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</si>
  <si>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</si>
  <si>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</si>
  <si>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</si>
  <si>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</si>
  <si>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</si>
  <si>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</si>
  <si>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</si>
  <si>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</si>
  <si>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</si>
  <si>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</si>
  <si>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</si>
  <si>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</si>
  <si>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</si>
  <si>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</si>
  <si>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</si>
  <si>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</si>
  <si>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</si>
  <si>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</si>
  <si>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</si>
  <si>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</si>
  <si>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</si>
  <si>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</si>
  <si>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</si>
  <si>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</si>
  <si>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</si>
  <si>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</si>
  <si>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</si>
  <si>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</si>
  <si>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</si>
  <si>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</si>
  <si>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</si>
  <si>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</si>
  <si>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</si>
  <si>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</si>
  <si>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</si>
  <si>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</si>
  <si>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</si>
  <si>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</si>
  <si>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</si>
  <si>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</si>
  <si>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</si>
  <si>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</si>
  <si>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</si>
  <si>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</si>
  <si>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</si>
  <si>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</si>
  <si>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</si>
  <si>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</si>
  <si>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</si>
  <si>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</si>
  <si>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</si>
  <si>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</si>
  <si>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</si>
  <si>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</si>
  <si>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</si>
  <si>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</si>
  <si>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</si>
  <si>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</si>
  <si>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</si>
  <si>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</si>
  <si>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</si>
  <si>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</si>
  <si>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</si>
  <si>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</si>
  <si>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</si>
  <si>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</si>
  <si>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</si>
  <si>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</si>
  <si>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</si>
  <si>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</si>
  <si>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</si>
  <si>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</si>
  <si>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</si>
  <si>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</si>
  <si>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</si>
  <si>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</si>
  <si>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</si>
  <si>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</si>
  <si>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</si>
  <si>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</si>
  <si>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</si>
  <si>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</si>
  <si>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</si>
  <si>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</si>
  <si>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</si>
  <si>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</si>
  <si>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</si>
  <si>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</si>
  <si>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</si>
  <si>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</si>
  <si>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</si>
  <si>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</si>
  <si>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</si>
  <si>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</si>
  <si>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</si>
  <si>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</si>
  <si>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</si>
  <si>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</si>
  <si>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</si>
  <si>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</si>
  <si>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</si>
  <si>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</si>
  <si>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</si>
  <si>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</si>
  <si>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</si>
  <si>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</si>
  <si>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</si>
  <si>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</si>
  <si>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</si>
  <si>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</si>
  <si>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</si>
  <si>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</si>
  <si>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</si>
  <si>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</si>
  <si>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</si>
  <si>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</si>
  <si>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</si>
  <si>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</si>
  <si>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</si>
  <si>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</si>
  <si>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</si>
  <si>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</si>
  <si>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</si>
  <si>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</si>
  <si>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</si>
  <si>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</si>
  <si>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</si>
  <si>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</si>
  <si>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</si>
  <si>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</si>
  <si>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</si>
  <si>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</si>
  <si>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</si>
  <si>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</si>
  <si>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</si>
  <si>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</si>
  <si>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</si>
  <si>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</si>
  <si>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</si>
  <si>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</si>
  <si>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</si>
  <si>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</si>
  <si>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</si>
  <si>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</si>
  <si>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</si>
  <si>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</si>
  <si>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</si>
  <si>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</si>
  <si>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</si>
  <si>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</si>
  <si>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</si>
  <si>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</si>
  <si>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</si>
  <si>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</si>
  <si>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</si>
  <si>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</si>
  <si>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</si>
  <si>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</si>
  <si>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</si>
  <si>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</si>
  <si>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</si>
  <si>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</si>
  <si>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</si>
  <si>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</si>
  <si>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</si>
  <si>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</si>
  <si>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</si>
  <si>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</si>
  <si>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</si>
  <si>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</si>
  <si>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</si>
  <si>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</si>
  <si>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</si>
  <si>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</si>
  <si>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</si>
  <si>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</si>
  <si>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</si>
  <si>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</si>
  <si>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</si>
  <si>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</si>
  <si>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</si>
  <si>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</si>
  <si>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</si>
  <si>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</si>
  <si>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</si>
  <si>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</si>
  <si>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</si>
  <si>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</si>
  <si>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</si>
  <si>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</si>
  <si>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</si>
  <si>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</si>
  <si>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</si>
  <si>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</si>
  <si>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</si>
  <si>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</si>
  <si>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</si>
  <si>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</si>
  <si>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</si>
  <si>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</si>
  <si>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</si>
  <si>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</si>
  <si>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</si>
  <si>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</si>
  <si>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</si>
  <si>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</si>
  <si>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</si>
  <si>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</si>
  <si>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</si>
  <si>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</si>
  <si>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</si>
  <si>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</si>
  <si>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</si>
  <si>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</si>
  <si>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</si>
  <si>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</si>
  <si>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</si>
  <si>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</si>
  <si>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</si>
  <si>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</si>
  <si>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</si>
  <si>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</si>
  <si>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</si>
  <si>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</si>
  <si>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</si>
  <si>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</si>
  <si>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</si>
  <si>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</si>
  <si>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</si>
  <si>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</si>
  <si>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</si>
  <si>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</si>
  <si>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</si>
  <si>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</si>
  <si>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</si>
  <si>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</si>
  <si>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</si>
  <si>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</si>
  <si>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</si>
  <si>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</si>
  <si>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</si>
  <si>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</si>
  <si>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</si>
  <si>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</si>
  <si>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</si>
  <si>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</si>
  <si>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</si>
  <si>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</si>
  <si>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</si>
  <si>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</si>
  <si>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</si>
  <si>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</si>
  <si>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</si>
  <si>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</si>
  <si>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</si>
  <si>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</si>
  <si>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</si>
  <si>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</si>
  <si>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</si>
  <si>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</si>
  <si>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</si>
  <si>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</si>
  <si>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</si>
  <si>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</si>
  <si>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</si>
  <si>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</si>
  <si>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</si>
  <si>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</si>
  <si>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</si>
  <si>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</si>
  <si>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</si>
  <si>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</si>
  <si>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</si>
  <si>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</si>
  <si>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</si>
  <si>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</si>
  <si>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</si>
  <si>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</si>
  <si>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</si>
  <si>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</si>
  <si>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</si>
  <si>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</si>
  <si>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</si>
  <si>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</si>
  <si>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</si>
  <si>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</si>
  <si>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</si>
  <si>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</si>
  <si>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</si>
  <si>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</si>
  <si>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</si>
  <si>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</si>
  <si>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</si>
  <si>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</si>
  <si>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</si>
  <si>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</si>
  <si>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</si>
  <si>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</si>
  <si>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</si>
  <si>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</si>
  <si>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</si>
  <si>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</si>
  <si>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</si>
  <si>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</si>
  <si>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</si>
  <si>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</si>
  <si>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</si>
  <si>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</si>
  <si>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</si>
  <si>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</si>
  <si>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</si>
  <si>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</si>
  <si>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</si>
  <si>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</si>
  <si>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</si>
  <si>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</si>
  <si>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</si>
  <si>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</si>
  <si>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</si>
  <si>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</si>
  <si>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</si>
  <si>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</si>
  <si>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</si>
  <si>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</si>
  <si>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</si>
  <si>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</si>
  <si>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</si>
  <si>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</si>
  <si>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</si>
  <si>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</si>
  <si>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</si>
  <si>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</si>
  <si>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</si>
  <si>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</si>
  <si>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</si>
  <si>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</si>
  <si>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</si>
  <si>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</si>
  <si>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</si>
  <si>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</si>
  <si>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</si>
  <si>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</si>
  <si>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</si>
  <si>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</si>
  <si>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</si>
  <si>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</si>
  <si>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</si>
  <si>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</si>
  <si>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</si>
  <si>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</si>
  <si>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</si>
  <si>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</si>
  <si>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</si>
  <si>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</si>
  <si>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</si>
  <si>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</si>
  <si>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</si>
  <si>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</si>
  <si>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</si>
  <si>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</si>
  <si>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</si>
  <si>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</si>
  <si>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</si>
  <si>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</si>
  <si>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</si>
  <si>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</si>
  <si>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</si>
  <si>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</si>
  <si>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</si>
  <si>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</si>
  <si>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</si>
  <si>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</si>
  <si>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</si>
  <si>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</si>
  <si>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</si>
  <si>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</si>
  <si>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</si>
  <si>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</si>
  <si>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</si>
  <si>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</si>
  <si>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</si>
  <si>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</si>
  <si>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</si>
  <si>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</si>
  <si>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</si>
  <si>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</si>
  <si>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</si>
  <si>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</si>
  <si>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</si>
  <si>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</si>
  <si>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</si>
  <si>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</si>
  <si>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</si>
  <si>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</si>
  <si>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</si>
  <si>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</si>
  <si>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</si>
  <si>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</si>
  <si>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</si>
  <si>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</si>
  <si>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</si>
  <si>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</si>
  <si>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</si>
  <si>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</si>
  <si>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</si>
  <si>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</si>
  <si>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</si>
  <si>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</si>
  <si>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</si>
  <si>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</si>
  <si>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</si>
  <si>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</si>
  <si>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</si>
  <si>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</si>
  <si>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</si>
  <si>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</si>
  <si>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</si>
  <si>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</si>
  <si>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</si>
  <si>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</si>
  <si>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</si>
  <si>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</si>
  <si>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</si>
  <si>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</si>
  <si>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</si>
  <si>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</si>
  <si>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</si>
  <si>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</si>
  <si>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</si>
  <si>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</si>
  <si>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</si>
  <si>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</si>
  <si>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</si>
  <si>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</si>
  <si>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</si>
  <si>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</si>
  <si>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</si>
  <si>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</si>
  <si>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</si>
  <si>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</si>
  <si>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</si>
  <si>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</si>
  <si>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</si>
  <si>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</si>
  <si>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</si>
  <si>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</si>
  <si>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</si>
  <si>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</si>
  <si>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</si>
  <si>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</si>
  <si>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</si>
  <si>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</si>
  <si>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</si>
  <si>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</si>
  <si>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</si>
  <si>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</si>
  <si>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</si>
  <si>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</si>
  <si>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</si>
  <si>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</si>
  <si>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</si>
  <si>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</si>
  <si>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</si>
  <si>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</si>
  <si>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</si>
  <si>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</si>
  <si>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</si>
  <si>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</si>
  <si>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</si>
  <si>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</si>
  <si>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</si>
  <si>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</si>
  <si>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</si>
  <si>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</si>
  <si>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</si>
  <si>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</si>
  <si>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</si>
  <si>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</si>
  <si>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</si>
  <si>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</si>
  <si>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</si>
  <si>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</si>
  <si>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</si>
  <si>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</si>
  <si>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</si>
  <si>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</si>
  <si>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</si>
  <si>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</si>
  <si>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</si>
  <si>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</si>
  <si>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</si>
  <si>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</si>
  <si>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</si>
  <si>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</si>
  <si>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</si>
  <si>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</si>
  <si>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</si>
  <si>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</si>
  <si>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</si>
  <si>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</si>
  <si>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</si>
  <si>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</si>
  <si>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</si>
  <si>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</si>
  <si>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</si>
  <si>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</si>
  <si>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</si>
  <si>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</si>
  <si>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</si>
  <si>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</si>
  <si>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</si>
  <si>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</si>
  <si>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</si>
  <si>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</si>
  <si>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</si>
  <si>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</si>
  <si>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</si>
  <si>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</si>
  <si>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</si>
  <si>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</si>
  <si>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</si>
  <si>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</si>
  <si>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</si>
  <si>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</si>
  <si>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</si>
  <si>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</si>
  <si>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</si>
  <si>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</si>
  <si>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</si>
  <si>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</si>
  <si>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</si>
  <si>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</si>
  <si>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</si>
  <si>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</si>
  <si>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</si>
  <si>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</si>
  <si>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</si>
  <si>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</si>
  <si>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</si>
  <si>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</si>
  <si>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</si>
  <si>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</si>
  <si>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</si>
  <si>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</si>
  <si>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</si>
  <si>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</si>
  <si>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</si>
  <si>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</si>
  <si>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</si>
  <si>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</si>
  <si>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</si>
  <si>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</si>
  <si>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</si>
  <si>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</si>
  <si>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</si>
  <si>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</si>
  <si>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</si>
  <si>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</si>
  <si>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</si>
  <si>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</si>
  <si>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</si>
  <si>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</si>
  <si>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</si>
  <si>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</si>
  <si>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</si>
  <si>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</si>
  <si>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</si>
  <si>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</si>
  <si>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</si>
  <si>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</si>
  <si>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</si>
  <si>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</si>
  <si>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</si>
  <si>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</si>
  <si>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</si>
  <si>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</si>
  <si>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</si>
  <si>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</si>
  <si>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</si>
  <si>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</si>
  <si>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</si>
  <si>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</si>
  <si>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</si>
  <si>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</si>
  <si>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</si>
  <si>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</si>
  <si>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</si>
  <si>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</si>
  <si>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</si>
  <si>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</si>
  <si>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</si>
  <si>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</si>
  <si>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</si>
  <si>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</si>
  <si>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</si>
  <si>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</si>
  <si>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</si>
  <si>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</si>
  <si>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</si>
  <si>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</si>
  <si>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</si>
  <si>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</si>
  <si>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</si>
  <si>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</si>
  <si>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</si>
  <si>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</si>
  <si>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</si>
  <si>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</si>
  <si>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</si>
  <si>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</si>
  <si>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</si>
  <si>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</si>
  <si>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</si>
  <si>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</si>
  <si>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</si>
  <si>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</si>
  <si>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</si>
  <si>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</si>
  <si>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</si>
  <si>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</si>
  <si>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</si>
  <si>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</si>
  <si>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</si>
  <si>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</si>
  <si>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</si>
  <si>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</si>
  <si>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</si>
  <si>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</si>
  <si>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</si>
  <si>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</si>
  <si>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</si>
  <si>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</si>
  <si>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</si>
  <si>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</si>
  <si>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</si>
  <si>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</si>
  <si>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</si>
  <si>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</si>
  <si>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</si>
  <si>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</si>
  <si>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</si>
  <si>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</si>
  <si>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</si>
  <si>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</si>
  <si>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</si>
  <si>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</si>
  <si>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</si>
  <si>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</si>
  <si>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</si>
  <si>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</si>
  <si>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</si>
  <si>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</si>
  <si>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</si>
  <si>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</si>
  <si>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</si>
  <si>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</si>
  <si>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</si>
  <si>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</si>
  <si>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</si>
  <si>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</si>
  <si>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</si>
  <si>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</si>
  <si>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</si>
  <si>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</si>
  <si>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</si>
  <si>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</si>
  <si>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</si>
  <si>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</si>
  <si>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</si>
  <si>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</si>
  <si>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</si>
  <si>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</si>
  <si>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</si>
  <si>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</si>
  <si>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</si>
  <si>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</si>
  <si>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</si>
  <si>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</si>
  <si>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</si>
  <si>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</si>
  <si>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</si>
  <si>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</si>
  <si>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</si>
  <si>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</si>
  <si>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</si>
  <si>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</si>
  <si>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</si>
  <si>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</si>
  <si>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</si>
  <si>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</si>
  <si>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</si>
  <si>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</si>
  <si>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</si>
  <si>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</si>
  <si>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</si>
  <si>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</si>
  <si>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</si>
  <si>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</si>
  <si>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</si>
  <si>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</si>
  <si>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</si>
  <si>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</si>
  <si>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</si>
  <si>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</si>
  <si>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</si>
  <si>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</si>
  <si>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</si>
  <si>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</si>
  <si>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</si>
  <si>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</si>
  <si>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</si>
  <si>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</si>
  <si>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</si>
  <si>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</si>
  <si>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</si>
  <si>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</si>
  <si>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</si>
  <si>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</si>
  <si>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</si>
  <si>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</si>
  <si>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</si>
  <si>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</si>
  <si>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</si>
  <si>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</si>
  <si>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</si>
  <si>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</si>
  <si>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</si>
  <si>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</si>
  <si>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</si>
  <si>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</si>
  <si>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</si>
  <si>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</si>
  <si>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</si>
  <si>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</si>
  <si>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</si>
  <si>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</si>
  <si>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</si>
  <si>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</si>
  <si>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</si>
  <si>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</si>
  <si>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</si>
  <si>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</si>
  <si>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</si>
  <si>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</si>
  <si>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</si>
  <si>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</si>
  <si>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</si>
  <si>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</si>
  <si>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</si>
  <si>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</si>
  <si>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</si>
  <si>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</si>
  <si>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</si>
  <si>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</si>
  <si>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</si>
  <si>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</si>
  <si>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</si>
  <si>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</si>
  <si>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</si>
  <si>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</si>
  <si>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</si>
  <si>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</si>
  <si>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</si>
  <si>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</si>
  <si>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</si>
  <si>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</si>
  <si>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</si>
  <si>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</si>
  <si>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</si>
  <si>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</si>
  <si>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</si>
  <si>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</si>
  <si>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</si>
  <si>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</si>
  <si>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</si>
  <si>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</si>
  <si>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</si>
  <si>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</si>
  <si>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</si>
  <si>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</si>
  <si>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</si>
  <si>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</si>
  <si>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</si>
  <si>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</si>
  <si>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</si>
  <si>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</si>
  <si>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</si>
  <si>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</si>
  <si>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</si>
  <si>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</si>
  <si>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</si>
  <si>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</si>
  <si>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</si>
  <si>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</si>
  <si>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</si>
  <si>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</si>
  <si>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</si>
  <si>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</si>
  <si>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</si>
  <si>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</si>
  <si>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</si>
  <si>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</si>
  <si>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</si>
  <si>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</si>
  <si>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</si>
  <si>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</si>
  <si>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</si>
  <si>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</si>
  <si>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</si>
  <si>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</si>
  <si>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</si>
  <si>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</si>
  <si>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</si>
  <si>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</si>
  <si>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</si>
  <si>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</si>
  <si>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</si>
  <si>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</si>
  <si>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</si>
  <si>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</si>
  <si>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</si>
  <si>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</si>
  <si>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</si>
  <si>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</si>
  <si>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</si>
  <si>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</si>
  <si>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</si>
  <si>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</si>
  <si>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</si>
  <si>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</si>
  <si>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</si>
  <si>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</si>
  <si>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</si>
  <si>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</si>
  <si>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</si>
  <si>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</si>
  <si>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</si>
  <si>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</si>
  <si>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</si>
  <si>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</si>
  <si>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</si>
  <si>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</si>
  <si>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</si>
  <si>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</si>
  <si>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</si>
  <si>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</si>
  <si>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</si>
  <si>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</si>
  <si>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</si>
  <si>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</si>
  <si>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</si>
  <si>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</si>
  <si>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</si>
  <si>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</si>
  <si>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</si>
  <si>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</si>
  <si>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</si>
  <si>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</si>
  <si>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</si>
  <si>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</si>
  <si>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</si>
  <si>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</si>
  <si>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</si>
  <si>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</si>
  <si>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</si>
  <si>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</si>
  <si>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</si>
  <si>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</si>
  <si>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</si>
  <si>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</si>
  <si>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</si>
  <si>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</si>
  <si>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</si>
  <si>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</si>
  <si>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</si>
  <si>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</si>
  <si>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</si>
  <si>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</si>
  <si>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</si>
  <si>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</si>
  <si>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</si>
  <si>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</si>
  <si>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</si>
  <si>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</si>
  <si>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</si>
  <si>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</si>
  <si>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</si>
  <si>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</si>
  <si>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</si>
  <si>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</si>
  <si>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</si>
  <si>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</si>
  <si>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</si>
  <si>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</si>
  <si>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</si>
  <si>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</si>
  <si>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</si>
  <si>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</si>
  <si>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</si>
  <si>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</si>
  <si>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</si>
  <si>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</si>
  <si>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</si>
  <si>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</si>
  <si>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</si>
  <si>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</si>
  <si>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</si>
  <si>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</si>
  <si>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</si>
  <si>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</si>
  <si>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</si>
  <si>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</si>
  <si>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</si>
  <si>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</si>
  <si>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</si>
  <si>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</si>
  <si>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</si>
  <si>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</si>
  <si>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</si>
  <si>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</si>
  <si>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</si>
  <si>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</si>
  <si>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</si>
  <si>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</si>
  <si>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</si>
  <si>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</si>
  <si>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</si>
  <si>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</si>
  <si>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</si>
  <si>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</si>
  <si>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</si>
  <si>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</si>
  <si>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</si>
  <si>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</si>
  <si>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</si>
  <si>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</si>
  <si>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</si>
  <si>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</si>
  <si>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</si>
  <si>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</si>
  <si>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</si>
  <si>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</si>
  <si>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</si>
  <si>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</si>
  <si>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</si>
  <si>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</si>
  <si>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</si>
  <si>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</si>
  <si>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</si>
  <si>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</si>
  <si>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</si>
  <si>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</si>
  <si>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</si>
  <si>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</si>
  <si>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</si>
  <si>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</si>
  <si>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</si>
  <si>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</si>
  <si>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</si>
  <si>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</si>
  <si>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</si>
  <si>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</si>
  <si>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</si>
  <si>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</si>
  <si>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</si>
  <si>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</si>
  <si>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</si>
  <si>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</si>
  <si>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</si>
  <si>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</si>
  <si>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</si>
  <si>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</si>
  <si>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</si>
  <si>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</si>
  <si>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</si>
  <si>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</si>
  <si>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</si>
  <si>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</si>
  <si>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</si>
  <si>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</si>
  <si>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</si>
  <si>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</si>
  <si>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</si>
  <si>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</si>
  <si>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</si>
  <si>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</si>
  <si>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</si>
  <si>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</si>
  <si>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</si>
  <si>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</si>
  <si>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</si>
  <si>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</si>
  <si>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</si>
  <si>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</si>
  <si>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</si>
  <si>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</si>
  <si>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</si>
  <si>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</si>
  <si>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</si>
  <si>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</si>
  <si>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</si>
  <si>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</si>
  <si>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</si>
  <si>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</si>
  <si>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</si>
  <si>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</si>
  <si>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</si>
  <si>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</si>
  <si>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</si>
  <si>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</si>
  <si>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</si>
  <si>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</si>
  <si>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</si>
  <si>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</si>
  <si>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</si>
  <si>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</si>
  <si>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</si>
  <si>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</si>
  <si>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</si>
  <si>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</si>
  <si>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</si>
  <si>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</si>
  <si>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</si>
  <si>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</si>
  <si>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</si>
  <si>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</si>
  <si>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</si>
  <si>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</si>
  <si>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</si>
  <si>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</si>
  <si>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</si>
  <si>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</si>
  <si>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</si>
  <si>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</si>
  <si>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</si>
  <si>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</si>
  <si>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</si>
  <si>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</si>
  <si>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</si>
  <si>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</si>
  <si>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</si>
  <si>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</si>
  <si>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</si>
  <si>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</si>
  <si>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</si>
  <si>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</si>
  <si>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</si>
  <si>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</si>
  <si>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</si>
  <si>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</si>
  <si>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</si>
  <si>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</si>
  <si>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</si>
  <si>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</si>
  <si>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</si>
  <si>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</si>
  <si>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</si>
  <si>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</si>
  <si>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</si>
  <si>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</si>
  <si>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</si>
  <si>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</si>
  <si>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</si>
  <si>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</si>
  <si>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</si>
  <si>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</si>
  <si>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</si>
  <si>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</si>
  <si>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</si>
  <si>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</si>
  <si>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</si>
  <si>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</si>
  <si>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</si>
  <si>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</si>
  <si>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</si>
  <si>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</si>
  <si>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</si>
  <si>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</si>
  <si>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</si>
  <si>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</si>
  <si>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</si>
  <si>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</si>
  <si>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</si>
  <si>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</si>
  <si>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</si>
  <si>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</si>
  <si>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</si>
  <si>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</si>
  <si>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</si>
  <si>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</si>
  <si>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</si>
  <si>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</si>
  <si>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</si>
  <si>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</si>
  <si>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</si>
  <si>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</si>
  <si>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</si>
  <si>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</si>
  <si>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</si>
  <si>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</si>
  <si>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</si>
  <si>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</si>
  <si>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</si>
  <si>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</si>
  <si>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</si>
  <si>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</si>
  <si>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</si>
  <si>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</si>
  <si>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</si>
  <si>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</si>
  <si>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</si>
  <si>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</si>
  <si>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</si>
  <si>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</si>
  <si>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</si>
  <si>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</si>
  <si>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</si>
  <si>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</si>
  <si>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</si>
  <si>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</si>
  <si>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</si>
  <si>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</si>
  <si>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</si>
  <si>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</si>
  <si>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</si>
  <si>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</si>
  <si>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</si>
  <si>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</si>
  <si>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</si>
  <si>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</si>
  <si>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</si>
  <si>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</si>
  <si>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</si>
  <si>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</si>
  <si>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</si>
  <si>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</si>
  <si>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</si>
  <si>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</si>
  <si>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</si>
  <si>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</si>
  <si>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</si>
  <si>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</si>
  <si>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</si>
  <si>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</si>
  <si>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</si>
  <si>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</si>
  <si>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</si>
  <si>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</si>
  <si>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</si>
  <si>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</si>
  <si>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</si>
  <si>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</si>
  <si>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</si>
  <si>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</si>
  <si>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</si>
  <si>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</si>
  <si>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</si>
  <si>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</si>
  <si>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</si>
  <si>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</si>
  <si>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</si>
  <si>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</si>
  <si>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</si>
  <si>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</si>
  <si>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</si>
  <si>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</si>
  <si>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</si>
  <si>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</si>
  <si>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</si>
  <si>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</si>
  <si>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</si>
  <si>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</si>
  <si>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</si>
  <si>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</si>
  <si>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</si>
  <si>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</si>
  <si>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</si>
  <si>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</si>
  <si>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</si>
  <si>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</si>
  <si>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</si>
  <si>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</si>
  <si>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</si>
  <si>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</si>
  <si>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</si>
  <si>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</si>
  <si>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</si>
  <si>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</si>
  <si>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</si>
  <si>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</si>
  <si>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</si>
  <si>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</si>
  <si>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</si>
  <si>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</si>
  <si>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</si>
  <si>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</si>
  <si>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</si>
  <si>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</si>
  <si>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</si>
  <si>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</si>
  <si>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</si>
  <si>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</si>
  <si>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</si>
  <si>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</si>
  <si>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</si>
  <si>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</si>
  <si>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</si>
  <si>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</si>
  <si>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</si>
  <si>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</si>
  <si>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</si>
  <si>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</si>
  <si>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</si>
  <si>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</si>
  <si>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</si>
  <si>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</si>
  <si>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</si>
  <si>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</si>
  <si>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</si>
  <si>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</si>
  <si>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</si>
  <si>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</si>
  <si>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</si>
  <si>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</si>
  <si>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</si>
  <si>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</si>
  <si>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</si>
  <si>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</si>
  <si>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</si>
  <si>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</si>
  <si>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</si>
  <si>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</si>
  <si>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</si>
  <si>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</si>
  <si>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</si>
  <si>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</si>
  <si>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</si>
  <si>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</si>
  <si>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</si>
  <si>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</si>
  <si>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</si>
  <si>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</si>
  <si>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</si>
  <si>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</si>
  <si>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</si>
  <si>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</si>
  <si>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</si>
  <si>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</si>
  <si>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</si>
  <si>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</si>
  <si>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</si>
  <si>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</si>
  <si>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</si>
  <si>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</si>
  <si>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</si>
  <si>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</si>
  <si>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</si>
  <si>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</si>
  <si>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</si>
  <si>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</si>
  <si>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</si>
  <si>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</si>
  <si>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</si>
  <si>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</si>
  <si>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</si>
  <si>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</si>
  <si>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</si>
  <si>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</si>
  <si>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</si>
  <si>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</si>
  <si>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</si>
  <si>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</si>
  <si>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</si>
  <si>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</si>
  <si>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</si>
  <si>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</si>
  <si>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</si>
  <si>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</si>
  <si>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</si>
  <si>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</si>
  <si>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</si>
  <si>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</si>
  <si>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</si>
  <si>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</si>
  <si>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</si>
  <si>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</si>
  <si>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</si>
  <si>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</si>
  <si>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</si>
  <si>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</si>
  <si>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</si>
  <si>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</si>
  <si>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</si>
  <si>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</si>
  <si>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</si>
  <si>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</si>
  <si>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</si>
  <si>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</si>
  <si>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</si>
  <si>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</si>
  <si>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</si>
  <si>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</si>
  <si>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</si>
  <si>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</si>
  <si>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</si>
  <si>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</si>
  <si>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</si>
  <si>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</si>
  <si>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</si>
  <si>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</si>
  <si>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</si>
  <si>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</si>
  <si>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</si>
  <si>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</si>
  <si>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</si>
  <si>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</si>
  <si>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</si>
  <si>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</si>
  <si>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</si>
  <si>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</si>
  <si>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</si>
  <si>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</si>
  <si>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</si>
  <si>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</si>
  <si>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</si>
  <si>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</si>
  <si>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</si>
  <si>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</si>
  <si>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</si>
  <si>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</si>
  <si>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</si>
  <si>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</si>
  <si>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</si>
  <si>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</si>
  <si>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</si>
  <si>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</si>
  <si>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</si>
  <si>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</si>
  <si>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</si>
  <si>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</si>
  <si>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</si>
  <si>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</si>
  <si>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</si>
  <si>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</si>
  <si>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</si>
  <si>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</si>
  <si>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</si>
  <si>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</si>
  <si>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</si>
  <si>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</si>
  <si>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</si>
  <si>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</si>
  <si>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</si>
  <si>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</si>
  <si>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</si>
  <si>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</si>
  <si>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</si>
  <si>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</si>
  <si>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</si>
  <si>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</si>
  <si>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</si>
  <si>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</si>
  <si>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</si>
  <si>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</si>
  <si>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</si>
  <si>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</si>
  <si>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</si>
  <si>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</si>
  <si>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</si>
  <si>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</si>
  <si>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</si>
  <si>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</si>
  <si>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</si>
  <si>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</si>
  <si>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</si>
  <si>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</si>
  <si>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</si>
  <si>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</si>
  <si>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</si>
  <si>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</si>
  <si>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</si>
  <si>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</si>
  <si>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</si>
  <si>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</si>
  <si>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</si>
  <si>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</si>
  <si>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</si>
  <si>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</si>
  <si>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</si>
  <si>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</si>
  <si>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</si>
  <si>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</si>
  <si>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</si>
  <si>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</si>
  <si>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</si>
  <si>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</si>
  <si>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</si>
  <si>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</si>
  <si>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</si>
  <si>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</si>
  <si>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</si>
  <si>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</si>
  <si>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</si>
  <si>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</si>
  <si>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</si>
  <si>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</si>
  <si>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</si>
  <si>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</si>
  <si>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</si>
  <si>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</si>
  <si>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</si>
  <si>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</si>
  <si>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</si>
  <si>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</si>
  <si>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</si>
  <si>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</si>
  <si>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</si>
  <si>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</si>
  <si>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</si>
  <si>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</si>
  <si>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</si>
  <si>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</si>
  <si>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</si>
  <si>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</si>
  <si>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</si>
  <si>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</si>
  <si>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</si>
  <si>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</si>
  <si>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</si>
  <si>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</si>
  <si>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</si>
  <si>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</si>
  <si>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</si>
  <si>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</si>
  <si>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</si>
  <si>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</si>
  <si>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</si>
  <si>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</si>
  <si>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</si>
  <si>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</si>
  <si>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</si>
  <si>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</si>
  <si>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</si>
  <si>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</si>
  <si>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</si>
  <si>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</si>
  <si>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</si>
  <si>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</si>
  <si>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</si>
  <si>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</si>
  <si>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</si>
  <si>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</si>
  <si>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</si>
  <si>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</si>
  <si>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</si>
  <si>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</si>
  <si>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</si>
  <si>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</si>
  <si>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</si>
  <si>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</si>
  <si>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</si>
  <si>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</si>
  <si>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</si>
  <si>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</si>
  <si>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</si>
  <si>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</si>
  <si>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</si>
  <si>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</si>
  <si>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</si>
  <si>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</si>
  <si>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</si>
  <si>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</si>
  <si>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</si>
  <si>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</si>
  <si>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</si>
  <si>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</si>
  <si>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</si>
  <si>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</si>
  <si>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</si>
  <si>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</si>
  <si>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</si>
  <si>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</si>
  <si>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</si>
  <si>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</si>
  <si>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</si>
  <si>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</si>
  <si>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</si>
  <si>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</si>
  <si>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</si>
  <si>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</si>
  <si>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</si>
  <si>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</si>
  <si>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</si>
  <si>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</si>
  <si>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</si>
  <si>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</si>
  <si>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</si>
  <si>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</si>
  <si>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</si>
  <si>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</si>
  <si>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</si>
  <si>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</si>
  <si>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</si>
  <si>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</si>
  <si>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</si>
  <si>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</si>
  <si>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</si>
  <si>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</si>
  <si>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</si>
  <si>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</si>
  <si>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</si>
  <si>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</si>
  <si>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</si>
  <si>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</si>
  <si>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</si>
  <si>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</si>
  <si>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</si>
  <si>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</si>
  <si>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</si>
  <si>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</si>
  <si>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</si>
  <si>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</si>
  <si>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</si>
  <si>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</si>
  <si>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</si>
  <si>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</si>
  <si>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</si>
  <si>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</si>
  <si>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</si>
  <si>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</si>
  <si>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</si>
  <si>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</si>
  <si>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</si>
  <si>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</si>
  <si>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</si>
  <si>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</si>
  <si>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</si>
  <si>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</si>
  <si>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</si>
  <si>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</si>
  <si>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</si>
  <si>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</si>
  <si>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</si>
  <si>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</si>
  <si>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</si>
  <si>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</si>
  <si>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</si>
  <si>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</si>
  <si>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</si>
  <si>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</si>
  <si>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</si>
  <si>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</si>
  <si>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</si>
  <si>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</si>
  <si>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</si>
  <si>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</si>
  <si>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</si>
  <si>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</si>
  <si>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</si>
  <si>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</si>
  <si>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</si>
  <si>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</si>
  <si>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</si>
  <si>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</si>
  <si>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</si>
  <si>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</si>
  <si>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</si>
  <si>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</si>
  <si>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</si>
  <si>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</si>
  <si>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</si>
  <si>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</si>
  <si>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</si>
  <si>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</si>
  <si>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</si>
  <si>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</si>
  <si>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</si>
  <si>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</si>
  <si>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</si>
  <si>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</si>
  <si>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</si>
  <si>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</si>
  <si>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</si>
  <si>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</si>
  <si>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</si>
  <si>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</si>
  <si>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</si>
  <si>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</si>
  <si>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</si>
  <si>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</si>
  <si>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</si>
  <si>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</si>
  <si>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</si>
  <si>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</si>
  <si>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</si>
  <si>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</si>
  <si>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</si>
  <si>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</si>
  <si>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</si>
  <si>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</si>
  <si>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</si>
  <si>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</si>
  <si>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</si>
  <si>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</si>
  <si>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</si>
  <si>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</si>
  <si>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</si>
  <si>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</si>
  <si>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</si>
  <si>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</si>
  <si>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</si>
  <si>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</si>
  <si>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</si>
  <si>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</si>
  <si>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</si>
  <si>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</si>
  <si>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</si>
  <si>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</si>
  <si>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</si>
  <si>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</si>
  <si>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</si>
  <si>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</si>
  <si>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</si>
  <si>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</si>
  <si>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</si>
  <si>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</si>
  <si>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</si>
  <si>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</si>
  <si>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</si>
  <si>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</si>
  <si>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</si>
  <si>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</si>
  <si>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</si>
  <si>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</si>
  <si>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</si>
  <si>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</si>
  <si>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</si>
  <si>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</si>
  <si>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</si>
  <si>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</si>
  <si>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</si>
  <si>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</si>
  <si>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</si>
  <si>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</si>
  <si>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</si>
  <si>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</si>
  <si>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</si>
  <si>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</si>
  <si>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</si>
  <si>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</si>
  <si>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</si>
  <si>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</si>
  <si>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</si>
  <si>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</si>
  <si>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</si>
  <si>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</si>
  <si>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</si>
  <si>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</si>
  <si>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</si>
  <si>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</si>
  <si>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</si>
  <si>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</si>
  <si>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</si>
  <si>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</si>
  <si>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</si>
  <si>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</si>
  <si>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</si>
  <si>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</si>
  <si>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</si>
  <si>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</si>
  <si>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</si>
  <si>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</si>
  <si>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</si>
  <si>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</si>
  <si>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</si>
  <si>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</si>
  <si>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</si>
  <si>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</si>
  <si>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</si>
  <si>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</si>
  <si>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</si>
  <si>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</si>
  <si>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</si>
  <si>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</si>
  <si>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</si>
  <si>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</si>
  <si>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</si>
  <si>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</si>
  <si>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</si>
  <si>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</si>
  <si>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</si>
  <si>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</si>
  <si>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</si>
  <si>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</si>
  <si>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</si>
  <si>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</si>
  <si>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</si>
  <si>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</si>
  <si>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</si>
  <si>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</si>
  <si>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</si>
  <si>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</si>
  <si>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</si>
  <si>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</si>
  <si>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</si>
  <si>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</si>
  <si>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</si>
  <si>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</si>
  <si>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</si>
  <si>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</si>
  <si>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</si>
  <si>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</si>
  <si>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</si>
  <si>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</si>
  <si>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</si>
  <si>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</si>
  <si>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</si>
  <si>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</si>
  <si>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</si>
  <si>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</si>
  <si>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</si>
  <si>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</si>
  <si>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</si>
  <si>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</si>
  <si>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</si>
  <si>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</si>
  <si>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</si>
  <si>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</si>
  <si>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</si>
  <si>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</si>
  <si>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</si>
  <si>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</si>
  <si>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</si>
  <si>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</si>
  <si>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</si>
  <si>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</si>
  <si>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</si>
  <si>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</si>
  <si>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</si>
  <si>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</si>
  <si>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</si>
  <si>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</si>
  <si>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</si>
  <si>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</si>
  <si>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</si>
  <si>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</si>
  <si>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</si>
  <si>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</si>
  <si>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</si>
  <si>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</si>
  <si>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</si>
  <si>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</si>
  <si>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</si>
  <si>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</si>
  <si>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</si>
  <si>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</si>
  <si>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</si>
  <si>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</si>
  <si>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</si>
  <si>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</si>
  <si>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</si>
  <si>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</si>
  <si>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</si>
  <si>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</si>
  <si>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</si>
  <si>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</si>
  <si>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</si>
  <si>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</si>
  <si>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</si>
  <si>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</si>
  <si>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</si>
  <si>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</si>
  <si>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</si>
  <si>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</si>
  <si>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</si>
  <si>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</si>
  <si>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</si>
  <si>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</si>
  <si>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</si>
  <si>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</si>
  <si>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</si>
  <si>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</si>
  <si>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</si>
  <si>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</si>
  <si>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</si>
  <si>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</si>
  <si>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</si>
  <si>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</si>
  <si>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</si>
  <si>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</si>
  <si>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</si>
  <si>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</si>
  <si>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</si>
  <si>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</si>
  <si>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</si>
  <si>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</si>
  <si>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</si>
  <si>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</si>
  <si>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</si>
  <si>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</si>
  <si>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</si>
  <si>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</si>
  <si>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</si>
  <si>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</si>
  <si>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</si>
  <si>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</si>
  <si>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</si>
  <si>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</si>
  <si>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</si>
  <si>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</si>
  <si>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</si>
  <si>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</si>
  <si>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</si>
  <si>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</si>
  <si>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</si>
  <si>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</si>
  <si>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</si>
  <si>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</si>
  <si>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</si>
  <si>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</si>
  <si>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</si>
  <si>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</si>
  <si>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</si>
  <si>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</si>
  <si>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</si>
  <si>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</si>
  <si>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</si>
  <si>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</si>
  <si>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</si>
  <si>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</si>
  <si>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</si>
  <si>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</si>
  <si>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</si>
  <si>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</si>
  <si>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</si>
  <si>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</si>
  <si>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</si>
  <si>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</si>
  <si>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</si>
  <si>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</si>
  <si>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</si>
  <si>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</si>
  <si>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</si>
  <si>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</si>
  <si>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</si>
  <si>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</si>
  <si>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</si>
  <si>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</si>
  <si>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</si>
  <si>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</si>
  <si>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</si>
  <si>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</si>
  <si>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</si>
  <si>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</si>
  <si>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</si>
  <si>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</si>
  <si>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</si>
  <si>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</si>
  <si>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</si>
  <si>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</si>
  <si>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</si>
  <si>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</si>
  <si>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</si>
  <si>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</si>
  <si>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</si>
  <si>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</si>
  <si>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</si>
  <si>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</si>
  <si>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</si>
  <si>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</si>
  <si>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</si>
  <si>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</si>
  <si>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</si>
  <si>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</si>
  <si>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</si>
  <si>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</si>
  <si>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</si>
  <si>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</si>
  <si>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</si>
  <si>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</si>
  <si>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</si>
  <si>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</si>
  <si>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</si>
  <si>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</si>
  <si>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</si>
  <si>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</si>
  <si>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</si>
  <si>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</si>
  <si>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</si>
  <si>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</si>
  <si>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</si>
  <si>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</si>
  <si>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</si>
  <si>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</si>
  <si>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</si>
  <si>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</si>
  <si>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</si>
  <si>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</si>
  <si>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</si>
  <si>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</si>
  <si>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</si>
  <si>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</si>
  <si>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</si>
  <si>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</si>
  <si>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</si>
  <si>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</si>
  <si>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</si>
  <si>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</si>
  <si>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</si>
  <si>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</si>
  <si>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</si>
  <si>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</si>
  <si>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</si>
  <si>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</si>
  <si>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</si>
  <si>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</si>
  <si>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</si>
  <si>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</si>
  <si>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</si>
  <si>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</si>
  <si>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</si>
  <si>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</si>
  <si>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</si>
  <si>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</si>
  <si>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</si>
  <si>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</si>
  <si>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</si>
  <si>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</si>
  <si>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</si>
  <si>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</si>
  <si>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</si>
  <si>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</si>
  <si>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</si>
  <si>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</si>
  <si>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</si>
  <si>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</si>
  <si>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</si>
  <si>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</si>
  <si>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</si>
  <si>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</si>
  <si>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</si>
  <si>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</si>
  <si>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</si>
  <si>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</si>
  <si>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</si>
  <si>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</si>
  <si>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</si>
  <si>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</si>
  <si>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</si>
  <si>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</si>
  <si>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</si>
  <si>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</si>
  <si>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</si>
  <si>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</si>
  <si>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</si>
  <si>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</si>
  <si>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</si>
  <si>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</si>
  <si>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</si>
  <si>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</si>
  <si>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</si>
  <si>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</si>
  <si>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</si>
  <si>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</si>
  <si>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</si>
  <si>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</si>
  <si>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</si>
  <si>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</si>
  <si>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</si>
  <si>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</si>
  <si>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</si>
  <si>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</si>
  <si>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</si>
  <si>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</si>
  <si>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</si>
  <si>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</si>
  <si>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</si>
  <si>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</si>
  <si>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</si>
  <si>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</si>
  <si>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</si>
  <si>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</si>
  <si>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</si>
  <si>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</si>
  <si>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</si>
  <si>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</si>
  <si>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</si>
  <si>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</si>
  <si>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</si>
  <si>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</si>
  <si>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</si>
  <si>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</si>
  <si>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</si>
  <si>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</si>
  <si>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</si>
  <si>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</si>
  <si>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</si>
  <si>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</si>
  <si>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</si>
  <si>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</si>
  <si>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</si>
  <si>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</si>
  <si>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</si>
  <si>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</si>
  <si>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</si>
  <si>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</si>
  <si>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</si>
  <si>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</si>
  <si>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</si>
  <si>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</si>
  <si>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</si>
  <si>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</si>
  <si>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</si>
  <si>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</si>
  <si>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</si>
  <si>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</si>
  <si>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</si>
  <si>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</si>
  <si>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</si>
  <si>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</si>
  <si>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</si>
  <si>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</si>
  <si>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</si>
  <si>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</si>
  <si>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</si>
  <si>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</si>
  <si>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</si>
  <si>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</si>
  <si>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</si>
  <si>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</si>
  <si>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</si>
  <si>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</si>
  <si>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</si>
  <si>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</si>
  <si>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</si>
  <si>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</si>
  <si>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</si>
  <si>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</si>
  <si>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</si>
  <si>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</si>
  <si>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</si>
  <si>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</si>
  <si>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</si>
  <si>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</si>
  <si>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</si>
  <si>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</si>
  <si>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</si>
  <si>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</si>
  <si>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</si>
  <si>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</si>
  <si>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</si>
  <si>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</si>
  <si>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</si>
  <si>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</si>
  <si>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</si>
  <si>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</si>
  <si>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</si>
  <si>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</si>
  <si>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</si>
  <si>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</si>
  <si>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</si>
  <si>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</si>
  <si>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</si>
  <si>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</si>
  <si>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</si>
  <si>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</si>
  <si>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</si>
  <si>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</si>
  <si>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</si>
  <si>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</si>
  <si>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</si>
  <si>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</si>
  <si>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</si>
  <si>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</si>
  <si>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</si>
  <si>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</si>
  <si>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</si>
  <si>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</si>
  <si>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</si>
  <si>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</si>
  <si>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</si>
  <si>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</si>
  <si>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</si>
  <si>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</si>
  <si>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</si>
  <si>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</si>
  <si>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</si>
  <si>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</si>
  <si>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</si>
  <si>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</si>
  <si>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</si>
  <si>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</si>
  <si>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</si>
  <si>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</si>
  <si>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</si>
  <si>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</si>
  <si>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</si>
  <si>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</si>
  <si>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</si>
  <si>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</si>
  <si>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</si>
  <si>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</si>
  <si>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</si>
  <si>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</si>
  <si>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</si>
  <si>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</si>
  <si>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</si>
  <si>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</si>
  <si>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</si>
  <si>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</si>
  <si>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</si>
  <si>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</si>
  <si>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</si>
  <si>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</si>
  <si>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</si>
  <si>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</si>
  <si>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</si>
  <si>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</si>
  <si>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</si>
  <si>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</si>
  <si>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</si>
  <si>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</si>
  <si>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</si>
  <si>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</si>
  <si>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</si>
  <si>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</si>
  <si>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</si>
  <si>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</si>
  <si>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</si>
  <si>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</si>
  <si>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</si>
  <si>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</si>
  <si>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</si>
  <si>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</si>
  <si>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</si>
  <si>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</si>
  <si>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</si>
  <si>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</si>
  <si>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</si>
  <si>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</si>
  <si>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</si>
  <si>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</si>
  <si>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</si>
  <si>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</si>
  <si>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</si>
  <si>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</si>
  <si>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</si>
  <si>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</si>
  <si>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</si>
  <si>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</si>
  <si>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</si>
  <si>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</si>
  <si>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</si>
  <si>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</si>
  <si>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</si>
  <si>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</si>
  <si>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</si>
  <si>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</si>
  <si>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</si>
  <si>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</si>
  <si>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</si>
  <si>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</si>
  <si>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</si>
  <si>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</si>
  <si>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</si>
  <si>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</si>
  <si>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</si>
  <si>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</si>
  <si>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</si>
  <si>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</si>
  <si>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</si>
  <si>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</si>
  <si>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</si>
  <si>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</si>
  <si>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</si>
  <si>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</si>
  <si>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</si>
  <si>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</si>
  <si>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</si>
  <si>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</si>
  <si>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</si>
  <si>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</si>
  <si>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</si>
  <si>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</si>
  <si>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</si>
  <si>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</si>
  <si>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</si>
  <si>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</si>
  <si>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</si>
  <si>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</si>
  <si>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</si>
  <si>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</si>
  <si>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</si>
  <si>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</si>
  <si>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</si>
  <si>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</si>
  <si>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</si>
  <si>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</si>
  <si>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</si>
  <si>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</si>
  <si>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</si>
  <si>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</si>
  <si>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</si>
  <si>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</si>
  <si>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</si>
  <si>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</si>
  <si>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</si>
  <si>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</si>
  <si>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</si>
  <si>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</si>
  <si>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</si>
  <si>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</si>
  <si>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</si>
  <si>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</si>
  <si>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</si>
  <si>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</si>
  <si>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</si>
  <si>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</si>
  <si>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</si>
  <si>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</si>
  <si>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</si>
  <si>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</si>
  <si>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</si>
  <si>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</si>
  <si>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</si>
  <si>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</si>
  <si>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</si>
  <si>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</si>
  <si>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</si>
  <si>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</si>
  <si>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</si>
  <si>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</si>
  <si>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</si>
  <si>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</si>
  <si>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</si>
  <si>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</si>
  <si>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</si>
  <si>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</si>
  <si>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</si>
  <si>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</si>
  <si>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</si>
  <si>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</si>
  <si>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</si>
  <si>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</si>
  <si>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</si>
  <si>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</si>
  <si>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</si>
  <si>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</si>
  <si>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</si>
  <si>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</si>
  <si>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</si>
  <si>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</si>
  <si>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</si>
  <si>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</si>
  <si>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</si>
  <si>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</si>
  <si>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</si>
  <si>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</si>
  <si>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</si>
  <si>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</si>
  <si>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</si>
  <si>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</si>
  <si>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</si>
  <si>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</si>
  <si>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</si>
  <si>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</si>
  <si>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</si>
  <si>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</si>
  <si>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</si>
  <si>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</si>
  <si>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</si>
  <si>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</si>
  <si>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</si>
  <si>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</si>
  <si>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</si>
  <si>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</si>
  <si>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</si>
  <si>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</si>
  <si>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</si>
  <si>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</si>
  <si>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</si>
  <si>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</si>
  <si>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</si>
  <si>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</si>
  <si>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</si>
  <si>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</si>
  <si>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</si>
  <si>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</si>
  <si>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</si>
  <si>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</si>
  <si>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</si>
  <si>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</si>
  <si>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</si>
  <si>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</si>
  <si>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</si>
  <si>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</si>
  <si>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</si>
  <si>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</si>
  <si>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</si>
  <si>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</si>
  <si>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</si>
  <si>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</si>
  <si>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</si>
  <si>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</si>
  <si>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</si>
  <si>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</si>
  <si>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</si>
  <si>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</si>
  <si>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</si>
  <si>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</si>
  <si>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</si>
  <si>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</si>
  <si>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</si>
  <si>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</si>
  <si>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</si>
  <si>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</si>
  <si>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</si>
  <si>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</si>
  <si>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</si>
  <si>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</si>
  <si>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</si>
  <si>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</si>
  <si>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</si>
  <si>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</si>
  <si>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</si>
  <si>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</si>
  <si>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</si>
  <si>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</si>
  <si>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</si>
  <si>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</si>
  <si>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</si>
  <si>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</si>
  <si>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</si>
  <si>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</si>
  <si>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</si>
  <si>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</si>
  <si>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</si>
  <si>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</si>
  <si>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</si>
  <si>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</si>
  <si>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</si>
  <si>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</si>
  <si>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</si>
  <si>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</si>
  <si>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</si>
  <si>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</si>
  <si>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</si>
  <si>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</si>
  <si>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</si>
  <si>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</si>
  <si>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</si>
  <si>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</si>
  <si>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</si>
  <si>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</si>
  <si>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</si>
  <si>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</si>
  <si>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</si>
  <si>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</si>
  <si>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</si>
  <si>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</si>
  <si>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</si>
  <si>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</si>
  <si>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</si>
  <si>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</si>
  <si>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</si>
  <si>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</si>
  <si>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</si>
  <si>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</si>
  <si>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</si>
  <si>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</si>
  <si>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</si>
  <si>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</si>
  <si>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</si>
  <si>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</si>
  <si>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</si>
  <si>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</si>
  <si>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</si>
  <si>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</si>
  <si>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</si>
  <si>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</si>
  <si>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</si>
  <si>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</si>
  <si>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</si>
  <si>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</si>
  <si>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</si>
  <si>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</si>
  <si>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</si>
  <si>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</si>
  <si>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</si>
  <si>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</si>
  <si>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</si>
  <si>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</si>
  <si>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</si>
  <si>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</si>
  <si>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</si>
  <si>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</si>
  <si>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</si>
  <si>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</si>
  <si>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</si>
  <si>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</si>
  <si>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</si>
  <si>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</si>
  <si>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</si>
  <si>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</si>
  <si>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</si>
  <si>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</si>
  <si>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</si>
  <si>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</si>
  <si>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</si>
  <si>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</si>
  <si>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</si>
  <si>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</si>
  <si>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</si>
  <si>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</si>
  <si>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</si>
  <si>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</si>
  <si>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</si>
  <si>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</si>
  <si>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</si>
  <si>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</si>
  <si>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</si>
  <si>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</si>
  <si>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</si>
  <si>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</si>
  <si>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</si>
  <si>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</si>
  <si>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</si>
  <si>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</si>
  <si>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</si>
  <si>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</si>
  <si>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</si>
  <si>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</si>
  <si>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</si>
  <si>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</si>
  <si>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</si>
  <si>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</si>
  <si>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</si>
  <si>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</si>
  <si>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</si>
  <si>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</si>
  <si>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</si>
  <si>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</si>
  <si>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</si>
  <si>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</si>
  <si>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</si>
  <si>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</si>
  <si>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</si>
  <si>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</si>
  <si>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</si>
  <si>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</si>
  <si>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</si>
  <si>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</si>
  <si>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</si>
  <si>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</si>
  <si>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</si>
  <si>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</si>
  <si>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</si>
  <si>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</si>
  <si>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</si>
  <si>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</si>
  <si>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</si>
  <si>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</si>
  <si>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</si>
  <si>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</si>
  <si>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</si>
  <si>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</si>
  <si>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</si>
  <si>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</si>
  <si>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</si>
  <si>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</si>
  <si>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</si>
  <si>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</si>
  <si>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</si>
  <si>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</si>
  <si>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</si>
  <si>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</si>
  <si>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</si>
  <si>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</si>
  <si>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</si>
  <si>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</si>
  <si>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</si>
  <si>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</si>
  <si>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</si>
  <si>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</si>
  <si>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</si>
  <si>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</si>
  <si>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</si>
  <si>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</si>
  <si>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</si>
  <si>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</si>
  <si>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</si>
  <si>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</si>
  <si>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</si>
  <si>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</si>
  <si>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</si>
  <si>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</si>
  <si>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</si>
  <si>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</si>
  <si>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</si>
  <si>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</si>
  <si>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</si>
  <si>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</si>
  <si>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</si>
  <si>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</si>
  <si>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</si>
  <si>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</si>
  <si>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</si>
  <si>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</si>
  <si>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</si>
  <si>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</si>
  <si>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</si>
  <si>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</si>
  <si>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</si>
  <si>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</si>
  <si>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</si>
  <si>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</si>
  <si>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</si>
  <si>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</si>
  <si>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</si>
  <si>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</si>
  <si>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</si>
  <si>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</si>
  <si>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</si>
  <si>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</si>
  <si>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</si>
  <si>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</si>
  <si>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</si>
  <si>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</si>
  <si>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</si>
  <si>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</si>
  <si>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</si>
  <si>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</si>
  <si>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</si>
  <si>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</si>
  <si>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</si>
  <si>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</si>
  <si>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</si>
  <si>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</si>
  <si>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</si>
  <si>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</si>
  <si>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</si>
  <si>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</si>
  <si>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</si>
  <si>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</si>
  <si>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</si>
  <si>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</si>
  <si>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</si>
  <si>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</si>
  <si>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</si>
  <si>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</si>
  <si>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</si>
  <si>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</si>
  <si>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</si>
  <si>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</si>
  <si>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</si>
  <si>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</si>
  <si>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</si>
  <si>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</si>
  <si>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</si>
  <si>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</si>
  <si>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</si>
  <si>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</si>
  <si>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</si>
  <si>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</si>
  <si>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</si>
  <si>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</si>
  <si>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</si>
  <si>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</si>
  <si>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</si>
  <si>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</si>
  <si>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</si>
  <si>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</si>
  <si>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</si>
  <si>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</si>
  <si>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</si>
  <si>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</si>
  <si>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</si>
  <si>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</si>
  <si>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</si>
  <si>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</si>
  <si>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</si>
  <si>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</si>
  <si>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</si>
  <si>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</si>
  <si>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</si>
  <si>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</si>
  <si>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</si>
  <si>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</si>
  <si>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</si>
  <si>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</si>
  <si>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</si>
  <si>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</si>
  <si>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</si>
  <si>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</si>
  <si>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</si>
  <si>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</si>
  <si>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</si>
  <si>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</si>
  <si>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</si>
  <si>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</si>
  <si>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</si>
  <si>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</si>
  <si>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</si>
  <si>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</si>
  <si>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</si>
  <si>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</si>
  <si>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</si>
  <si>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</si>
  <si>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</si>
  <si>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</si>
  <si>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</si>
  <si>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</si>
  <si>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</si>
  <si>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</si>
  <si>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</si>
  <si>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</si>
  <si>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</si>
  <si>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</si>
  <si>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</si>
  <si>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</si>
  <si>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</si>
  <si>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</si>
  <si>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</si>
  <si>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</si>
  <si>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</si>
  <si>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</si>
  <si>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</si>
  <si>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</si>
  <si>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</si>
  <si>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</si>
  <si>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</si>
  <si>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</si>
  <si>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</si>
  <si>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</si>
  <si>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</si>
  <si>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</si>
  <si>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</si>
  <si>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</si>
  <si>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</si>
  <si>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</si>
  <si>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</si>
  <si>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</si>
  <si>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</si>
  <si>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</si>
  <si>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</si>
  <si>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</si>
  <si>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</si>
  <si>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</si>
  <si>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</si>
  <si>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</si>
  <si>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</si>
  <si>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</si>
  <si>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</si>
  <si>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</si>
  <si>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</si>
  <si>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</si>
  <si>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</si>
  <si>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</si>
  <si>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</si>
  <si>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</si>
  <si>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</si>
  <si>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</si>
  <si>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</si>
  <si>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</si>
  <si>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</si>
  <si>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</si>
  <si>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</si>
  <si>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</si>
  <si>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</si>
  <si>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</si>
  <si>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</si>
  <si>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</si>
  <si>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</si>
  <si>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</si>
  <si>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</si>
  <si>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</si>
  <si>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</si>
  <si>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</si>
  <si>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</si>
  <si>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</si>
  <si>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</si>
  <si>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</si>
  <si>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</si>
  <si>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</si>
  <si>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</si>
  <si>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</si>
  <si>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</si>
  <si>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</si>
  <si>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</si>
  <si>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</si>
  <si>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</si>
  <si>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</si>
  <si>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</si>
  <si>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</si>
  <si>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</si>
  <si>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</si>
  <si>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</si>
  <si>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</si>
  <si>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</si>
  <si>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</si>
  <si>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</si>
  <si>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</si>
  <si>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</si>
  <si>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</si>
  <si>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</si>
  <si>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</si>
  <si>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</si>
  <si>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</si>
  <si>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</si>
  <si>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</si>
  <si>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</si>
  <si>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</si>
  <si>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</si>
  <si>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</si>
  <si>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</si>
  <si>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</si>
  <si>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</si>
  <si>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</si>
  <si>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</si>
  <si>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</si>
  <si>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</si>
  <si>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</si>
  <si>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</si>
  <si>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</si>
  <si>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</si>
  <si>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</si>
  <si>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</si>
  <si>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</si>
  <si>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</si>
  <si>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</si>
  <si>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</si>
  <si>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</si>
  <si>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</si>
  <si>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</si>
  <si>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</si>
  <si>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</si>
  <si>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</si>
  <si>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</si>
  <si>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</si>
  <si>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</si>
  <si>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</si>
  <si>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</si>
  <si>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</si>
  <si>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</si>
  <si>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</si>
  <si>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</si>
  <si>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</si>
  <si>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</si>
  <si>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</si>
  <si>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</si>
  <si>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</si>
  <si>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</si>
  <si>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</si>
  <si>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</si>
  <si>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</si>
  <si>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</si>
  <si>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</si>
  <si>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</si>
  <si>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</si>
  <si>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</si>
  <si>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</si>
  <si>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</si>
  <si>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</si>
  <si>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</si>
  <si>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</si>
  <si>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</si>
  <si>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</si>
  <si>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</si>
  <si>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</si>
  <si>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</si>
  <si>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</si>
  <si>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</si>
  <si>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</si>
  <si>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</si>
  <si>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</si>
  <si>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</si>
  <si>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</si>
  <si>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</si>
  <si>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</si>
  <si>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</si>
  <si>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</si>
  <si>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</si>
  <si>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</si>
  <si>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</si>
  <si>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</si>
  <si>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</si>
  <si>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</si>
  <si>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</si>
  <si>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</si>
  <si>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</si>
  <si>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</si>
  <si>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</si>
  <si>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</si>
  <si>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</si>
  <si>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</si>
  <si>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</si>
  <si>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</si>
  <si>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</si>
  <si>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</si>
  <si>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</si>
  <si>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</si>
  <si>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</si>
  <si>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</si>
  <si>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</si>
  <si>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</si>
  <si>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</si>
  <si>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</si>
  <si>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</si>
  <si>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</si>
  <si>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</si>
  <si>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</si>
  <si>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</si>
  <si>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</si>
  <si>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</si>
  <si>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</si>
  <si>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</si>
  <si>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</si>
  <si>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</si>
  <si>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</si>
  <si>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</si>
  <si>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</si>
  <si>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</si>
  <si>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</si>
  <si>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</si>
  <si>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</si>
  <si>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</si>
  <si>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</si>
  <si>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</si>
  <si>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</si>
  <si>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</si>
  <si>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</si>
  <si>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</si>
  <si>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</si>
  <si>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</si>
  <si>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</si>
  <si>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</si>
  <si>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</si>
  <si>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</si>
  <si>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</si>
  <si>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</si>
  <si>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</si>
  <si>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</si>
  <si>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</si>
  <si>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</si>
  <si>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</si>
  <si>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</si>
  <si>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</si>
  <si>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</si>
  <si>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</si>
  <si>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</si>
  <si>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</si>
  <si>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</si>
  <si>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</si>
  <si>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</si>
  <si>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</si>
  <si>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</si>
  <si>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</si>
  <si>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</si>
  <si>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</si>
  <si>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</si>
  <si>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</si>
  <si>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</si>
  <si>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</si>
  <si>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</si>
  <si>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</si>
  <si>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</si>
  <si>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</si>
  <si>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</si>
  <si>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</si>
  <si>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</si>
  <si>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</si>
  <si>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</si>
  <si>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</si>
  <si>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</si>
  <si>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</si>
  <si>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</si>
  <si>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</si>
  <si>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</si>
  <si>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</si>
  <si>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</si>
  <si>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</si>
  <si>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</si>
  <si>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</si>
  <si>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</si>
  <si>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</si>
  <si>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</si>
  <si>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</si>
  <si>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</si>
  <si>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</si>
  <si>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</si>
  <si>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</si>
  <si>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</si>
  <si>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</si>
  <si>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</si>
  <si>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</si>
  <si>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</si>
  <si>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</si>
  <si>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</si>
  <si>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</si>
  <si>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</si>
  <si>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</si>
  <si>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</si>
  <si>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</si>
  <si>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</si>
  <si>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</si>
  <si>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</si>
  <si>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</si>
  <si>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</si>
  <si>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</si>
  <si>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</si>
  <si>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</si>
  <si>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</si>
  <si>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</si>
  <si>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</si>
  <si>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</si>
  <si>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</si>
  <si>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</si>
  <si>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</si>
  <si>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</si>
  <si>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</si>
  <si>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</si>
  <si>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</si>
  <si>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</si>
  <si>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</si>
  <si>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</si>
  <si>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</si>
  <si>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</si>
  <si>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</si>
  <si>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</si>
  <si>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</si>
  <si>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</si>
  <si>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</si>
  <si>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</si>
  <si>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</si>
  <si>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</si>
  <si>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</si>
  <si>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</si>
  <si>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</si>
  <si>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</si>
  <si>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</si>
  <si>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</si>
  <si>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</si>
  <si>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</si>
  <si>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</si>
  <si>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</si>
  <si>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</si>
  <si>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</si>
  <si>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</si>
  <si>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</si>
  <si>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</si>
  <si>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</si>
  <si>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</si>
  <si>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</si>
  <si>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</si>
  <si>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</si>
  <si>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</si>
  <si>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</si>
  <si>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</si>
  <si>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</si>
  <si>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</si>
  <si>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</si>
  <si>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</si>
  <si>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</si>
  <si>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</si>
  <si>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</si>
  <si>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</si>
  <si>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</si>
  <si>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</si>
  <si>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</si>
  <si>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</si>
  <si>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</si>
  <si>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</si>
  <si>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</si>
  <si>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</si>
  <si>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</si>
  <si>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</si>
  <si>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</si>
  <si>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</si>
  <si>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</si>
  <si>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</si>
  <si>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</si>
  <si>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</si>
  <si>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</si>
  <si>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</si>
  <si>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</si>
  <si>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</si>
  <si>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</si>
  <si>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</si>
  <si>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</si>
  <si>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</si>
  <si>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</si>
  <si>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</si>
  <si>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</si>
  <si>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</si>
  <si>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</si>
  <si>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</si>
  <si>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</si>
  <si>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</si>
  <si>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</si>
  <si>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</si>
  <si>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</si>
  <si>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</si>
  <si>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</si>
  <si>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</si>
  <si>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</si>
  <si>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</si>
  <si>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</si>
  <si>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</si>
  <si>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</si>
  <si>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</si>
  <si>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</si>
  <si>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</si>
  <si>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</si>
  <si>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</si>
  <si>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</si>
  <si>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</si>
  <si>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</si>
  <si>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</si>
  <si>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</si>
  <si>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</si>
  <si>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</si>
  <si>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</si>
  <si>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</si>
  <si>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</si>
  <si>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</si>
  <si>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</si>
  <si>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</si>
  <si>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</si>
  <si>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</si>
  <si>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</si>
  <si>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</si>
  <si>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</si>
  <si>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</si>
  <si>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</si>
  <si>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</si>
  <si>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</si>
  <si>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</si>
  <si>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</si>
  <si>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</si>
  <si>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</si>
  <si>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</si>
  <si>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</si>
  <si>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</si>
  <si>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</si>
  <si>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</si>
  <si>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</si>
  <si>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</si>
  <si>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</si>
  <si>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</si>
  <si>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</si>
  <si>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</si>
  <si>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</si>
  <si>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</si>
  <si>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</si>
  <si>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</si>
  <si>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</si>
  <si>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</si>
  <si>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</si>
  <si>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</si>
  <si>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</si>
  <si>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</si>
  <si>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</si>
  <si>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</si>
  <si>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</si>
  <si>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</si>
  <si>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</si>
  <si>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</si>
  <si>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</si>
  <si>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</si>
  <si>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</si>
  <si>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</si>
  <si>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</si>
  <si>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</si>
  <si>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</si>
  <si>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</si>
  <si>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</si>
  <si>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</si>
  <si>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</si>
  <si>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</si>
  <si>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</si>
  <si>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</si>
  <si>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</si>
  <si>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</si>
  <si>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</si>
  <si>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</si>
  <si>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</si>
  <si>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</si>
  <si>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</si>
  <si>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</si>
  <si>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</si>
  <si>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</si>
  <si>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</si>
  <si>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</si>
  <si>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</si>
  <si>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</si>
  <si>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</si>
  <si>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</si>
  <si>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</si>
  <si>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</si>
  <si>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</si>
  <si>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</si>
  <si>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</si>
  <si>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</si>
  <si>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</si>
  <si>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</si>
  <si>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</si>
  <si>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</si>
  <si>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</si>
  <si>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</si>
  <si>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</si>
  <si>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</si>
  <si>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</si>
  <si>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</si>
  <si>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</si>
  <si>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</si>
  <si>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</si>
  <si>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</si>
  <si>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</si>
  <si>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</si>
  <si>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</si>
  <si>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</si>
  <si>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</si>
  <si>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</si>
  <si>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</si>
  <si>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</si>
  <si>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</si>
  <si>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</si>
  <si>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</si>
  <si>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</si>
  <si>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</si>
  <si>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</si>
  <si>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</si>
  <si>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</si>
  <si>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</si>
  <si>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</si>
  <si>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</si>
  <si>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</si>
  <si>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</si>
  <si>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</si>
  <si>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</si>
  <si>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</si>
  <si>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</si>
  <si>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</si>
  <si>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</si>
  <si>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</si>
  <si>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</si>
  <si>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</si>
  <si>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</si>
  <si>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</si>
  <si>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</si>
  <si>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</si>
  <si>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</si>
  <si>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</si>
  <si>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</si>
  <si>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</si>
  <si>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</si>
  <si>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</si>
  <si>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</si>
  <si>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</si>
  <si>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</si>
  <si>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</si>
  <si>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</si>
  <si>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</si>
  <si>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</si>
  <si>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</si>
  <si>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</si>
  <si>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</si>
  <si>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</si>
  <si>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</si>
  <si>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</si>
  <si>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</si>
  <si>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</si>
  <si>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</si>
  <si>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</si>
  <si>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</si>
  <si>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</si>
  <si>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</si>
  <si>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</si>
  <si>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</si>
  <si>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</si>
  <si>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</si>
  <si>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</si>
  <si>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</si>
  <si>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</si>
  <si>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</si>
  <si>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</si>
  <si>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</si>
  <si>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</si>
  <si>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</si>
  <si>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</si>
  <si>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</si>
  <si>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</si>
  <si>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</si>
  <si>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</si>
  <si>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</si>
  <si>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</si>
  <si>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</si>
  <si>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</si>
  <si>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</si>
  <si>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</si>
  <si>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</si>
  <si>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</si>
  <si>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</si>
  <si>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</si>
  <si>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</si>
  <si>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</si>
  <si>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</si>
  <si>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</si>
  <si>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</si>
  <si>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</si>
  <si>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</si>
  <si>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</si>
  <si>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</si>
  <si>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</si>
  <si>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</si>
  <si>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</si>
  <si>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</si>
  <si>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</si>
  <si>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</si>
  <si>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</si>
  <si>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</si>
  <si>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</si>
  <si>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</si>
  <si>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</si>
  <si>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</si>
  <si>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</si>
  <si>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</si>
  <si>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</si>
  <si>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</si>
  <si>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</si>
  <si>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</si>
  <si>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</si>
  <si>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</si>
  <si>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</si>
  <si>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</si>
  <si>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</si>
  <si>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</si>
  <si>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</si>
  <si>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</si>
  <si>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</si>
  <si>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</si>
  <si>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</si>
  <si>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</si>
  <si>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</si>
  <si>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</si>
  <si>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</si>
  <si>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</si>
  <si>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</si>
  <si>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</si>
  <si>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</si>
  <si>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</si>
  <si>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</si>
  <si>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</si>
  <si>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</si>
  <si>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</si>
  <si>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</si>
  <si>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</si>
  <si>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</si>
  <si>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</si>
  <si>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</si>
  <si>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</si>
  <si>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</si>
  <si>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</si>
  <si>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</si>
  <si>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</si>
  <si>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</si>
  <si>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</si>
  <si>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</si>
  <si>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</si>
  <si>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</si>
  <si>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</si>
  <si>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</si>
  <si>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</si>
  <si>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</si>
  <si>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</si>
  <si>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</si>
  <si>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</si>
  <si>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</si>
  <si>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</si>
  <si>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</si>
  <si>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</si>
  <si>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</si>
  <si>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</si>
  <si>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</si>
  <si>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</si>
  <si>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</si>
  <si>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</si>
  <si>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</si>
  <si>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</si>
  <si>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</si>
  <si>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</si>
  <si>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</si>
  <si>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</si>
  <si>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</si>
  <si>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</si>
  <si>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</si>
  <si>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</si>
  <si>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</si>
  <si>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</si>
  <si>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</si>
  <si>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</si>
  <si>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</si>
  <si>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</si>
  <si>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</si>
  <si>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</si>
  <si>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</si>
  <si>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</si>
  <si>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</si>
  <si>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</si>
  <si>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</si>
  <si>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</si>
  <si>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</si>
  <si>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</si>
  <si>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</si>
  <si>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</si>
  <si>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</si>
  <si>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</si>
  <si>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</si>
  <si>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</si>
  <si>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</si>
  <si>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</si>
  <si>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</si>
  <si>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</si>
  <si>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</si>
  <si>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</si>
  <si>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</si>
  <si>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</si>
  <si>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</si>
  <si>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</si>
  <si>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</si>
  <si>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</si>
  <si>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</si>
  <si>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</si>
  <si>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</si>
  <si>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</si>
  <si>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</si>
  <si>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</si>
  <si>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</si>
  <si>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</si>
  <si>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</si>
  <si>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</si>
  <si>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</si>
  <si>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</si>
  <si>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</si>
  <si>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</si>
  <si>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</si>
  <si>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</si>
  <si>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</si>
  <si>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</si>
  <si>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</si>
  <si>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</si>
  <si>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</si>
  <si>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</si>
  <si>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</si>
  <si>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</si>
  <si>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</si>
  <si>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</si>
  <si>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</si>
  <si>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</si>
  <si>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</si>
  <si>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</si>
  <si>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</si>
  <si>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</si>
  <si>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</si>
  <si>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</si>
  <si>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</si>
  <si>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</si>
  <si>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</si>
  <si>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</si>
  <si>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</si>
  <si>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</si>
  <si>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</si>
  <si>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</si>
  <si>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</si>
  <si>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</si>
  <si>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</si>
  <si>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</si>
  <si>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</si>
  <si>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</si>
  <si>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</si>
  <si>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</si>
  <si>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</si>
  <si>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</si>
  <si>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</si>
  <si>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</si>
  <si>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</si>
  <si>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</si>
  <si>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</si>
  <si>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</si>
  <si>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</si>
  <si>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</si>
  <si>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</si>
  <si>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</si>
  <si>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</si>
  <si>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</si>
  <si>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</si>
  <si>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</si>
  <si>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</si>
  <si>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</si>
  <si>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</si>
  <si>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</si>
  <si>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</si>
  <si>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</si>
  <si>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</si>
  <si>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</si>
  <si>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</si>
  <si>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</si>
  <si>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</si>
  <si>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</si>
  <si>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</si>
  <si>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</si>
  <si>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</si>
  <si>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</si>
  <si>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</si>
  <si>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</si>
  <si>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</si>
  <si>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</si>
  <si>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</si>
  <si>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</si>
  <si>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</si>
  <si>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</si>
  <si>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</si>
  <si>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</si>
  <si>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</si>
  <si>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</si>
  <si>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</si>
  <si>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</si>
  <si>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</si>
  <si>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</si>
  <si>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</si>
  <si>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</si>
  <si>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</si>
  <si>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</si>
  <si>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</si>
  <si>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</si>
  <si>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</si>
  <si>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</si>
  <si>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</si>
  <si>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</si>
  <si>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</si>
  <si>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</si>
  <si>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</si>
  <si>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</si>
  <si>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</si>
  <si>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</si>
  <si>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</si>
  <si>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</si>
  <si>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</si>
  <si>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</si>
  <si>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</si>
  <si>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</si>
  <si>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</si>
  <si>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</si>
  <si>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</si>
  <si>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</si>
  <si>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</si>
  <si>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</si>
  <si>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</si>
  <si>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</si>
  <si>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</si>
  <si>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</si>
  <si>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</si>
  <si>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</si>
  <si>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</si>
  <si>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</si>
  <si>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</si>
  <si>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</si>
  <si>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</si>
  <si>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</si>
  <si>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</si>
  <si>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</si>
  <si>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</si>
  <si>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</si>
  <si>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</si>
  <si>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</si>
  <si>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</si>
  <si>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</si>
  <si>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</si>
  <si>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</si>
  <si>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</si>
  <si>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</si>
  <si>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</si>
  <si>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</si>
  <si>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</si>
  <si>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</si>
  <si>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</si>
  <si>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</si>
  <si>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</si>
  <si>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</si>
  <si>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</si>
  <si>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</si>
  <si>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</si>
  <si>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</si>
  <si>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</si>
  <si>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</si>
  <si>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</si>
  <si>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</si>
  <si>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</si>
  <si>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</si>
  <si>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</si>
  <si>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</si>
  <si>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</si>
  <si>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</si>
  <si>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</si>
  <si>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</si>
  <si>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</si>
  <si>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</si>
  <si>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</si>
  <si>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</si>
  <si>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</si>
  <si>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</si>
  <si>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</si>
  <si>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</si>
  <si>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</si>
  <si>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</si>
  <si>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</si>
  <si>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</si>
  <si>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</si>
  <si>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</si>
  <si>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</si>
  <si>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</si>
  <si>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</si>
  <si>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</si>
  <si>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</si>
  <si>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</si>
  <si>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</si>
  <si>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</si>
  <si>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</si>
  <si>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</si>
  <si>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</si>
  <si>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</si>
  <si>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</si>
  <si>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</si>
  <si>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</si>
  <si>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</si>
  <si>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</si>
  <si>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</si>
  <si>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</si>
  <si>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</si>
  <si>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</si>
  <si>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</si>
  <si>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</si>
  <si>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</si>
  <si>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</si>
  <si>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</si>
  <si>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</si>
  <si>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</si>
  <si>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</si>
  <si>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</si>
  <si>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</si>
  <si>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</si>
  <si>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</si>
  <si>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</si>
  <si>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</si>
  <si>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</si>
  <si>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</si>
  <si>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</si>
  <si>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</si>
  <si>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</si>
  <si>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</si>
  <si>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</si>
  <si>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</si>
  <si>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</si>
  <si>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</si>
  <si>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</si>
  <si>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</si>
  <si>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</si>
  <si>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</si>
  <si>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</si>
  <si>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</si>
  <si>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</si>
  <si>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</si>
  <si>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</si>
  <si>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</si>
  <si>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</si>
  <si>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</si>
  <si>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</si>
  <si>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</si>
  <si>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</si>
  <si>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</si>
  <si>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</si>
  <si>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</si>
  <si>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</si>
  <si>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</si>
  <si>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</si>
  <si>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</si>
  <si>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</si>
  <si>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</si>
  <si>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</si>
  <si>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</si>
  <si>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</si>
  <si>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</si>
  <si>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</si>
  <si>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</si>
  <si>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</si>
  <si>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</si>
  <si>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</si>
  <si>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</si>
  <si>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</si>
  <si>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</si>
  <si>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</si>
  <si>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</si>
  <si>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</si>
  <si>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</si>
  <si>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</si>
  <si>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</si>
  <si>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</si>
  <si>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</si>
  <si>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</si>
  <si>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</si>
  <si>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</si>
  <si>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</si>
  <si>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</si>
  <si>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</si>
  <si>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</si>
  <si>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</si>
  <si>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</si>
  <si>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</si>
  <si>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</si>
  <si>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</si>
  <si>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</si>
  <si>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</si>
  <si>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</si>
  <si>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</si>
  <si>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</si>
  <si>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</si>
  <si>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</si>
  <si>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</si>
  <si>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</si>
  <si>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</si>
  <si>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</si>
  <si>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</si>
  <si>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</si>
  <si>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</si>
  <si>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</si>
  <si>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</si>
  <si>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</si>
  <si>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</si>
  <si>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</si>
  <si>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</si>
  <si>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</si>
  <si>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</si>
  <si>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</si>
  <si>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</si>
  <si>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</si>
  <si>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</si>
  <si>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</si>
  <si>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</si>
  <si>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</si>
  <si>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</si>
  <si>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</si>
  <si>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</si>
  <si>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</si>
  <si>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</si>
  <si>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</si>
  <si>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</si>
  <si>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</si>
  <si>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</si>
  <si>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</si>
  <si>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</si>
  <si>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</si>
  <si>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</si>
  <si>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</si>
  <si>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</si>
  <si>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</si>
  <si>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</si>
  <si>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</si>
  <si>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</si>
  <si>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</si>
  <si>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</si>
  <si>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</si>
  <si>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</si>
  <si>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</si>
  <si>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</si>
  <si>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</si>
  <si>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</si>
  <si>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</si>
  <si>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</si>
  <si>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</si>
  <si>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</si>
  <si>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</si>
  <si>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</si>
  <si>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</si>
  <si>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</si>
  <si>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</si>
  <si>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</si>
  <si>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</si>
  <si>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</si>
  <si>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</si>
  <si>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</si>
  <si>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</si>
  <si>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</si>
  <si>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</si>
  <si>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</si>
  <si>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</si>
  <si>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</si>
  <si>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</si>
  <si>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</si>
  <si>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</si>
  <si>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</si>
  <si>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</si>
  <si>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</si>
  <si>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</si>
  <si>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</si>
  <si>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</si>
  <si>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</si>
  <si>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</si>
  <si>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</si>
  <si>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</si>
  <si>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</si>
  <si>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</si>
  <si>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</si>
  <si>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</si>
  <si>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</si>
  <si>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</si>
  <si>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</si>
  <si>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</si>
  <si>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</si>
  <si>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</si>
  <si>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</si>
  <si>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</si>
  <si>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</si>
  <si>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</si>
  <si>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</si>
  <si>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</si>
  <si>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</si>
  <si>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</si>
  <si>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</si>
  <si>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</si>
  <si>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</si>
  <si>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</si>
  <si>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</si>
  <si>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</si>
  <si>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</si>
  <si>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</si>
  <si>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</si>
  <si>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</si>
  <si>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</si>
  <si>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</si>
  <si>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</si>
  <si>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</si>
  <si>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</si>
  <si>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</si>
  <si>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</si>
  <si>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</si>
  <si>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</si>
  <si>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</si>
  <si>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</si>
  <si>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</si>
  <si>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</si>
  <si>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</si>
  <si>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</si>
  <si>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</si>
  <si>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</si>
  <si>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</si>
  <si>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</si>
  <si>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</si>
  <si>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</si>
  <si>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</si>
  <si>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</si>
  <si>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</si>
  <si>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</si>
  <si>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</si>
  <si>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</si>
  <si>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</si>
  <si>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</si>
  <si>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</si>
  <si>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</si>
  <si>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</si>
  <si>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</si>
  <si>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</si>
  <si>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</si>
  <si>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</si>
  <si>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</si>
  <si>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</si>
  <si>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</si>
  <si>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</si>
  <si>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</si>
  <si>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</si>
  <si>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</si>
  <si>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</si>
  <si>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</si>
  <si>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</si>
  <si>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</si>
  <si>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</si>
  <si>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</si>
  <si>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</si>
  <si>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</si>
  <si>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</si>
  <si>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</si>
  <si>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</si>
  <si>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</si>
  <si>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</si>
  <si>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</si>
  <si>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</si>
  <si>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</si>
  <si>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</si>
  <si>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</si>
  <si>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</si>
  <si>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</si>
  <si>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</si>
  <si>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</si>
  <si>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</si>
  <si>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</si>
  <si>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</si>
  <si>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</si>
  <si>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</si>
  <si>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</si>
  <si>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</si>
  <si>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</si>
  <si>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</si>
  <si>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</si>
  <si>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</si>
  <si>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</si>
  <si>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</si>
  <si>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</si>
  <si>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</si>
  <si>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</si>
  <si>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</si>
  <si>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</si>
  <si>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</si>
  <si>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</si>
  <si>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</si>
  <si>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</si>
  <si>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</si>
  <si>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</si>
  <si>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</si>
  <si>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</si>
  <si>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</si>
  <si>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</si>
  <si>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</si>
  <si>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</si>
  <si>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</si>
  <si>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</si>
  <si>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</si>
  <si>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</si>
  <si>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</si>
  <si>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</si>
  <si>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</si>
  <si>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</si>
  <si>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</si>
  <si>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</si>
  <si>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</si>
  <si>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</si>
  <si>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</si>
  <si>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</si>
  <si>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</si>
  <si>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</si>
  <si>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</si>
  <si>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</si>
  <si>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</si>
  <si>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</si>
  <si>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</si>
  <si>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</si>
  <si>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</si>
  <si>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</si>
  <si>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</si>
  <si>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</si>
  <si>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</si>
  <si>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</si>
  <si>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</si>
  <si>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</si>
  <si>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</si>
  <si>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</si>
  <si>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</si>
  <si>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</si>
  <si>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</si>
  <si>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</si>
  <si>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</si>
  <si>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</si>
  <si>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</si>
  <si>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</si>
  <si>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</si>
  <si>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</si>
  <si>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</si>
  <si>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</si>
  <si>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</si>
  <si>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</si>
  <si>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</si>
  <si>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</si>
  <si>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</si>
  <si>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</si>
  <si>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</si>
  <si>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</si>
  <si>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</si>
  <si>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</si>
  <si>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</si>
  <si>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</si>
  <si>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</si>
  <si>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</si>
  <si>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</si>
  <si>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</si>
  <si>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</si>
  <si>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</si>
  <si>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</si>
  <si>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</si>
  <si>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</si>
  <si>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</si>
  <si>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</si>
  <si>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</si>
  <si>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</si>
  <si>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</si>
  <si>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</si>
  <si>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</si>
  <si>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</si>
  <si>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</si>
  <si>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</si>
  <si>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</si>
  <si>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</si>
  <si>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</si>
  <si>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</si>
  <si>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</si>
  <si>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</si>
  <si>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</si>
  <si>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</si>
  <si>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</si>
  <si>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</si>
  <si>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</si>
  <si>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</si>
  <si>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</si>
  <si>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</si>
  <si>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</si>
  <si>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</si>
  <si>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</si>
  <si>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</si>
  <si>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</si>
  <si>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</si>
  <si>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</si>
  <si>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</si>
  <si>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</si>
  <si>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</si>
  <si>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</si>
  <si>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</si>
  <si>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</si>
  <si>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</si>
  <si>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</si>
  <si>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</si>
  <si>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</si>
  <si>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</si>
  <si>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</si>
  <si>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</si>
  <si>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</si>
  <si>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</si>
  <si>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</si>
  <si>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</si>
  <si>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</si>
  <si>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</si>
  <si>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</si>
  <si>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</si>
  <si>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</si>
  <si>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</si>
  <si>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</si>
  <si>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</si>
  <si>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</si>
  <si>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</si>
  <si>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</si>
  <si>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</si>
  <si>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</si>
  <si>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</si>
  <si>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</si>
  <si>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</si>
  <si>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</si>
  <si>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</si>
  <si>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</si>
  <si>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</si>
  <si>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</si>
  <si>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</si>
  <si>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</si>
  <si>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</si>
  <si>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</si>
  <si>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</si>
  <si>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</si>
  <si>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</si>
  <si>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</si>
  <si>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</si>
  <si>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</si>
  <si>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</si>
  <si>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</si>
  <si>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</si>
  <si>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</si>
  <si>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</si>
  <si>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</si>
  <si>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</si>
  <si>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</si>
  <si>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</si>
  <si>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</si>
  <si>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</si>
  <si>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</si>
  <si>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</si>
  <si>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</si>
  <si>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</si>
  <si>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</si>
  <si>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</si>
  <si>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</si>
  <si>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</si>
  <si>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</si>
  <si>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</si>
  <si>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</si>
  <si>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</si>
  <si>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</si>
  <si>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</si>
  <si>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</si>
  <si>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</si>
  <si>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</si>
  <si>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</si>
  <si>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</si>
  <si>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</si>
  <si>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</si>
  <si>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</si>
  <si>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</si>
  <si>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</si>
  <si>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</si>
  <si>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</si>
  <si>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</si>
  <si>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</si>
  <si>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</si>
  <si>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</si>
  <si>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</si>
  <si>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</si>
  <si>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</si>
  <si>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</si>
  <si>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</si>
  <si>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</si>
  <si>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</si>
  <si>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</si>
  <si>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</si>
  <si>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</si>
  <si>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</si>
  <si>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</si>
  <si>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</si>
  <si>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</si>
  <si>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</si>
  <si>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</si>
  <si>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</si>
  <si>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</si>
  <si>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</si>
  <si>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</si>
  <si>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</si>
  <si>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</si>
  <si>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</si>
  <si>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</si>
  <si>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</si>
  <si>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</si>
  <si>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</si>
  <si>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</si>
  <si>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</si>
  <si>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</si>
  <si>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</si>
  <si>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</si>
  <si>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</si>
  <si>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</si>
  <si>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</si>
  <si>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</si>
  <si>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</si>
  <si>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</si>
  <si>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</si>
  <si>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</si>
  <si>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</si>
  <si>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</si>
  <si>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</si>
  <si>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</si>
  <si>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</si>
  <si>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</si>
  <si>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</si>
  <si>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</si>
  <si>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</si>
  <si>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</si>
  <si>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</si>
  <si>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</si>
  <si>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</si>
  <si>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</si>
  <si>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</si>
  <si>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</si>
  <si>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</si>
  <si>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</si>
  <si>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</si>
  <si>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</si>
  <si>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</si>
  <si>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</si>
  <si>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</si>
  <si>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</si>
  <si>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</si>
  <si>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</si>
  <si>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</si>
  <si>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</si>
  <si>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</si>
  <si>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</si>
  <si>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</si>
  <si>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</si>
  <si>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</si>
  <si>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</si>
  <si>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</si>
  <si>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</si>
  <si>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</si>
  <si>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</si>
  <si>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</si>
  <si>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</si>
  <si>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</si>
  <si>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</si>
  <si>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</si>
  <si>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</si>
  <si>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</si>
  <si>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</si>
  <si>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</si>
  <si>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</si>
  <si>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</si>
  <si>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</si>
  <si>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</si>
  <si>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</si>
  <si>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</si>
  <si>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</si>
  <si>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</si>
  <si>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</si>
  <si>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</si>
  <si>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</si>
  <si>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</si>
  <si>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</si>
  <si>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</si>
  <si>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</si>
  <si>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</si>
  <si>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</si>
  <si>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</si>
  <si>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</si>
  <si>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</si>
  <si>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</si>
  <si>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</si>
  <si>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</si>
  <si>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</si>
  <si>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</si>
  <si>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</si>
  <si>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</si>
  <si>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</si>
  <si>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</si>
  <si>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</si>
  <si>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</si>
  <si>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</si>
  <si>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</si>
  <si>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</si>
  <si>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</si>
  <si>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</si>
  <si>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</si>
  <si>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</si>
  <si>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</si>
  <si>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</si>
  <si>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</si>
  <si>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</si>
  <si>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</si>
  <si>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</si>
  <si>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</si>
  <si>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</si>
  <si>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</si>
  <si>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</si>
  <si>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</si>
  <si>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</si>
  <si>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</si>
  <si>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</si>
  <si>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</si>
  <si>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</si>
  <si>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</si>
  <si>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</si>
  <si>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</si>
  <si>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</si>
  <si>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</si>
  <si>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</si>
  <si>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</si>
  <si>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</si>
  <si>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</si>
  <si>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</si>
  <si>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</si>
  <si>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</si>
  <si>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</si>
  <si>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</si>
  <si>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</si>
  <si>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</si>
  <si>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</si>
  <si>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</si>
  <si>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</si>
  <si>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</si>
  <si>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</si>
  <si>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</si>
  <si>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</si>
  <si>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</si>
  <si>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</si>
  <si>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</si>
  <si>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</si>
  <si>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</si>
  <si>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</si>
  <si>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</si>
  <si>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</si>
  <si>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</si>
  <si>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</si>
  <si>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</si>
  <si>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</si>
  <si>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</si>
  <si>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</si>
  <si>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</si>
  <si>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</si>
  <si>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</si>
  <si>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</si>
  <si>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</si>
  <si>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</si>
  <si>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</si>
  <si>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</si>
  <si>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</si>
  <si>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</si>
  <si>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</si>
  <si>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</si>
  <si>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</si>
  <si>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</si>
  <si>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</si>
  <si>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</si>
  <si>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</si>
  <si>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</si>
  <si>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</si>
  <si>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</si>
  <si>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</si>
  <si>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</si>
  <si>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</si>
  <si>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</si>
  <si>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</si>
  <si>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</si>
  <si>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</si>
  <si>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</si>
  <si>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</si>
  <si>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</si>
  <si>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</si>
  <si>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</si>
  <si>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</si>
  <si>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</si>
  <si>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</si>
  <si>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</si>
  <si>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</si>
  <si>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</si>
  <si>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</si>
  <si>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</si>
  <si>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</si>
  <si>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</si>
  <si>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</si>
  <si>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</si>
  <si>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</si>
  <si>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</si>
  <si>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</si>
  <si>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</si>
  <si>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</si>
  <si>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</si>
  <si>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</si>
  <si>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</si>
  <si>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</si>
  <si>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</si>
  <si>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</si>
  <si>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</si>
  <si>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</si>
  <si>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</si>
  <si>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</si>
  <si>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</si>
  <si>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</si>
  <si>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</si>
  <si>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</si>
  <si>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</si>
  <si>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</si>
  <si>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</si>
  <si>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</si>
  <si>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</si>
  <si>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</si>
  <si>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</si>
  <si>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</si>
  <si>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</si>
  <si>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</si>
  <si>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</si>
  <si>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</si>
  <si>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</si>
  <si>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</si>
  <si>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</si>
  <si>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</si>
  <si>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</si>
  <si>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</si>
  <si>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</si>
  <si>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</si>
  <si>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</si>
  <si>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</si>
  <si>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</si>
  <si>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</si>
  <si>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</si>
  <si>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</si>
  <si>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</si>
  <si>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</si>
  <si>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</si>
  <si>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</si>
  <si>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</si>
  <si>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</si>
  <si>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</si>
  <si>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</si>
  <si>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</si>
  <si>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</si>
  <si>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</si>
  <si>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</si>
  <si>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</si>
  <si>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</si>
  <si>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</si>
  <si>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</si>
  <si>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</si>
  <si>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</si>
  <si>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</si>
  <si>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</si>
  <si>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</si>
  <si>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</si>
  <si>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</si>
  <si>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</si>
  <si>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</si>
  <si>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</si>
  <si>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</si>
  <si>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</si>
  <si>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</si>
  <si>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</si>
  <si>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</si>
  <si>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</si>
  <si>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</si>
  <si>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</si>
  <si>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</si>
  <si>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</si>
  <si>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</si>
  <si>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</si>
  <si>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</si>
  <si>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</si>
  <si>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</si>
  <si>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</si>
  <si>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</si>
  <si>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</si>
  <si>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</si>
  <si>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</si>
  <si>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</si>
  <si>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</si>
  <si>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</si>
  <si>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</si>
  <si>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</si>
  <si>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</si>
  <si>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</si>
  <si>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</si>
  <si>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</si>
  <si>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</si>
  <si>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</si>
  <si>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</si>
  <si>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</si>
  <si>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</si>
  <si>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</si>
  <si>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</si>
  <si>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</si>
  <si>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</si>
  <si>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</si>
  <si>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</si>
  <si>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</si>
  <si>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</si>
  <si>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</si>
  <si>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</si>
  <si>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</si>
  <si>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</si>
  <si>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</si>
  <si>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</si>
  <si>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</si>
  <si>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</si>
  <si>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</si>
  <si>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</si>
  <si>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</si>
  <si>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</si>
  <si>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</si>
  <si>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</si>
  <si>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</si>
  <si>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</si>
  <si>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</si>
  <si>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</si>
  <si>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</si>
  <si>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</si>
  <si>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</si>
  <si>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</si>
  <si>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</si>
  <si>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</si>
  <si>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</si>
  <si>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</si>
  <si>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</si>
  <si>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</si>
  <si>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</si>
  <si>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</si>
  <si>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</si>
  <si>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</si>
  <si>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</si>
  <si>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</si>
  <si>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</si>
  <si>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</si>
  <si>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</si>
  <si>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</si>
  <si>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</si>
  <si>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</si>
  <si>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</si>
  <si>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</si>
  <si>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</si>
  <si>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</si>
  <si>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</si>
  <si>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</si>
  <si>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</si>
  <si>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</si>
  <si>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</si>
  <si>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</si>
  <si>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</si>
  <si>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</si>
  <si>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</si>
  <si>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</si>
  <si>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</si>
  <si>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</si>
  <si>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</si>
  <si>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</si>
  <si>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</si>
  <si>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</si>
  <si>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</si>
  <si>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</si>
  <si>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</si>
  <si>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</si>
  <si>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</si>
  <si>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</si>
  <si>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</si>
  <si>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</si>
  <si>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</si>
  <si>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</si>
  <si>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</si>
  <si>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</si>
  <si>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</si>
  <si>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</si>
  <si>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</si>
  <si>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</si>
  <si>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</si>
  <si>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</si>
  <si>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</si>
  <si>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</si>
  <si>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</si>
  <si>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</si>
  <si>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</si>
  <si>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</si>
  <si>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</si>
  <si>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</si>
  <si>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</si>
  <si>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</si>
  <si>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</si>
  <si>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</si>
  <si>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</si>
  <si>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</si>
  <si>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</si>
  <si>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</si>
  <si>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</si>
  <si>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</si>
  <si>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</si>
  <si>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</si>
  <si>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</si>
  <si>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</si>
  <si>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</si>
  <si>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</si>
  <si>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</si>
  <si>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</si>
  <si>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</si>
  <si>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</si>
  <si>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</si>
  <si>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</si>
  <si>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</si>
  <si>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</si>
  <si>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</si>
  <si>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</si>
  <si>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</si>
  <si>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</si>
  <si>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</si>
  <si>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</si>
  <si>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</si>
  <si>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</si>
  <si>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</si>
  <si>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</si>
  <si>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</si>
  <si>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</si>
  <si>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</si>
  <si>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</si>
  <si>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</si>
  <si>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</si>
  <si>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</si>
  <si>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</si>
  <si>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</si>
  <si>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</si>
  <si>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</si>
  <si>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</si>
  <si>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</si>
  <si>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</si>
  <si>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</si>
  <si>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</si>
  <si>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</si>
  <si>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</si>
  <si>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</si>
  <si>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</si>
  <si>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</si>
  <si>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</si>
  <si>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</si>
  <si>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</si>
  <si>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</si>
  <si>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</si>
  <si>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</si>
  <si>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</si>
  <si>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</si>
  <si>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</si>
  <si>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</si>
  <si>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</si>
  <si>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</si>
  <si>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</si>
  <si>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</si>
  <si>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</si>
  <si>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</si>
  <si>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</si>
  <si>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</si>
  <si>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</si>
  <si>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</si>
  <si>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</si>
  <si>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</si>
  <si>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</si>
  <si>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</si>
  <si>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</si>
  <si>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</si>
  <si>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</si>
  <si>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</si>
  <si>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</si>
  <si>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</si>
  <si>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</si>
  <si>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</si>
  <si>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</si>
  <si>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</si>
  <si>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</si>
  <si>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</si>
  <si>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</si>
  <si>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</si>
  <si>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</si>
  <si>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</si>
  <si>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</si>
  <si>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</si>
  <si>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</si>
  <si>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</si>
  <si>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</si>
  <si>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</si>
  <si>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</si>
  <si>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</si>
  <si>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</si>
  <si>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</si>
  <si>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</si>
  <si>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</si>
  <si>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</si>
  <si>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</si>
  <si>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</si>
  <si>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</si>
  <si>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</si>
  <si>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</si>
  <si>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</si>
  <si>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</si>
  <si>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</si>
  <si>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</si>
  <si>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</si>
  <si>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</si>
  <si>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</si>
  <si>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</si>
  <si>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</si>
  <si>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</si>
  <si>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</si>
  <si>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</si>
  <si>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</si>
  <si>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</si>
  <si>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</si>
  <si>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</si>
  <si>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</si>
  <si>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</si>
  <si>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</si>
  <si>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</si>
  <si>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</si>
  <si>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</si>
  <si>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</si>
  <si>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</si>
  <si>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</si>
  <si>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</si>
  <si>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</si>
  <si>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</si>
  <si>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</si>
  <si>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</si>
  <si>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</si>
  <si>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</si>
  <si>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</si>
  <si>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</si>
  <si>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</si>
  <si>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</si>
  <si>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</si>
  <si>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</si>
  <si>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</si>
  <si>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</si>
  <si>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</si>
  <si>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</si>
  <si>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</si>
  <si>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</si>
  <si>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</si>
  <si>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</si>
  <si>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</si>
  <si>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</si>
  <si>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</si>
  <si>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</si>
  <si>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</si>
  <si>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</si>
  <si>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</si>
  <si>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</si>
  <si>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</si>
  <si>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</si>
  <si>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</si>
  <si>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</si>
  <si>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</si>
  <si>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</si>
  <si>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</si>
  <si>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</si>
  <si>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</si>
  <si>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</si>
  <si>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</si>
  <si>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</si>
  <si>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</si>
  <si>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</si>
  <si>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</si>
  <si>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</si>
  <si>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</si>
  <si>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</si>
  <si>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</si>
  <si>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</si>
  <si>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</si>
  <si>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</si>
  <si>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</si>
  <si>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</si>
  <si>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</si>
  <si>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</si>
  <si>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</si>
  <si>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</si>
  <si>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</si>
  <si>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</si>
  <si>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</si>
  <si>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</si>
  <si>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</si>
  <si>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</si>
  <si>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</si>
  <si>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</si>
  <si>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</si>
  <si>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</si>
  <si>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</si>
  <si>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</si>
  <si>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</si>
  <si>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</si>
  <si>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</si>
  <si>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</si>
  <si>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</si>
  <si>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</si>
  <si>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</si>
  <si>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</si>
  <si>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</si>
  <si>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</si>
  <si>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</si>
  <si>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</si>
  <si>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</si>
  <si>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</si>
  <si>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</si>
  <si>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</si>
  <si>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</si>
  <si>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</si>
  <si>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</si>
  <si>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</si>
  <si>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</si>
  <si>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</si>
  <si>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</si>
  <si>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</si>
  <si>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</si>
  <si>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</si>
  <si>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</si>
  <si>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</si>
  <si>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</si>
  <si>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</si>
  <si>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</si>
  <si>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</si>
  <si>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</si>
  <si>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</si>
  <si>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</si>
  <si>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</si>
  <si>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</si>
  <si>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</si>
  <si>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</si>
  <si>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</si>
  <si>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</si>
  <si>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</si>
  <si>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</si>
  <si>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</si>
  <si>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</si>
  <si>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</si>
  <si>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</si>
  <si>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</si>
  <si>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</si>
  <si>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</si>
  <si>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</si>
  <si>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</si>
  <si>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</si>
  <si>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</si>
  <si>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</si>
  <si>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</si>
  <si>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</si>
  <si>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</si>
  <si>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</si>
  <si>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</si>
  <si>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</si>
  <si>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</si>
  <si>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</si>
  <si>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</si>
  <si>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</si>
  <si>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</si>
  <si>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</si>
  <si>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</si>
  <si>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</si>
  <si>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</si>
  <si>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</si>
  <si>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</si>
  <si>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</si>
  <si>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</si>
  <si>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</si>
  <si>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</si>
  <si>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</si>
  <si>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</si>
  <si>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</si>
  <si>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</si>
  <si>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</si>
  <si>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</si>
  <si>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</si>
  <si>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</si>
  <si>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</si>
  <si>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</si>
  <si>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</si>
  <si>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</si>
  <si>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</si>
  <si>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</si>
  <si>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</si>
  <si>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</si>
  <si>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</si>
  <si>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</si>
  <si>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</si>
  <si>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</si>
  <si>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</si>
  <si>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</si>
  <si>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</si>
  <si>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</si>
  <si>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</si>
  <si>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</si>
  <si>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</si>
  <si>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</si>
  <si>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</si>
  <si>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</si>
  <si>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</si>
  <si>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</si>
  <si>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</si>
  <si>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</si>
  <si>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</si>
  <si>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</si>
  <si>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</si>
  <si>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</si>
  <si>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</si>
  <si>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</si>
  <si>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</si>
  <si>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</si>
  <si>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</si>
  <si>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</si>
  <si>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</si>
  <si>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</si>
  <si>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</si>
  <si>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</si>
  <si>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</si>
  <si>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</si>
  <si>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</si>
  <si>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</si>
  <si>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</si>
  <si>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</si>
  <si>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</si>
  <si>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</si>
  <si>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</si>
  <si>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</si>
  <si>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</si>
  <si>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</si>
  <si>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</si>
  <si>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</si>
  <si>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</si>
  <si>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</si>
  <si>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</si>
  <si>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</si>
  <si>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</si>
  <si>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</si>
  <si>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</si>
  <si>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</si>
  <si>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</si>
  <si>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</si>
  <si>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</si>
  <si>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</si>
  <si>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</si>
  <si>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</si>
  <si>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</si>
  <si>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</si>
  <si>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</si>
  <si>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</si>
  <si>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</si>
  <si>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</si>
  <si>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</si>
  <si>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</si>
  <si>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</si>
  <si>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</si>
  <si>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</si>
  <si>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</si>
  <si>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</si>
  <si>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</si>
  <si>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</si>
  <si>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</si>
  <si>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</si>
  <si>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</si>
  <si>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</si>
  <si>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</si>
  <si>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</si>
  <si>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</si>
  <si>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</si>
  <si>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</si>
  <si>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</si>
  <si>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</si>
  <si>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</si>
  <si>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</si>
  <si>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</si>
  <si>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</si>
  <si>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</si>
  <si>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</si>
  <si>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</si>
  <si>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</si>
  <si>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</si>
  <si>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</si>
  <si>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</si>
  <si>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</si>
  <si>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</si>
  <si>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</si>
  <si>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</si>
  <si>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</si>
  <si>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</si>
  <si>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</si>
  <si>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</si>
  <si>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</si>
  <si>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</si>
  <si>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</si>
  <si>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</si>
  <si>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</si>
  <si>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</si>
  <si>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</si>
  <si>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</si>
  <si>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</si>
  <si>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</si>
  <si>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</si>
  <si>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</si>
  <si>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</si>
  <si>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</si>
  <si>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</si>
  <si>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</si>
  <si>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</si>
  <si>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</si>
  <si>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</si>
  <si>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</si>
  <si>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</si>
  <si>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</si>
  <si>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</si>
  <si>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</si>
  <si>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</si>
  <si>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</si>
  <si>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</si>
  <si>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</si>
  <si>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</si>
  <si>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</si>
  <si>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</si>
  <si>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</si>
  <si>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</si>
  <si>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</si>
  <si>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</si>
  <si>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</si>
  <si>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</si>
  <si>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</si>
  <si>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</si>
  <si>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</si>
  <si>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</si>
  <si>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</si>
  <si>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</si>
  <si>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</si>
  <si>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</si>
  <si>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</si>
  <si>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</si>
  <si>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</si>
  <si>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</si>
  <si>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</si>
  <si>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</si>
  <si>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</si>
  <si>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</si>
  <si>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</si>
  <si>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</si>
  <si>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</si>
  <si>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</si>
  <si>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</si>
  <si>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</si>
  <si>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</si>
  <si>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</si>
  <si>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</si>
  <si>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</si>
  <si>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</si>
  <si>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</si>
  <si>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</si>
  <si>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</si>
  <si>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</si>
  <si>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</si>
  <si>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</si>
  <si>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</si>
  <si>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</si>
  <si>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</si>
  <si>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</si>
  <si>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</si>
  <si>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</si>
  <si>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</si>
  <si>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</si>
  <si>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</si>
  <si>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</si>
  <si>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</si>
  <si>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</si>
  <si>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</si>
  <si>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</si>
  <si>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</si>
  <si>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</si>
  <si>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</si>
  <si>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</si>
  <si>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</si>
  <si>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</si>
  <si>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</si>
  <si>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</si>
  <si>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</si>
  <si>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</si>
  <si>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</si>
  <si>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</si>
  <si>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</si>
  <si>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</si>
  <si>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</si>
  <si>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</si>
  <si>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</si>
  <si>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</si>
  <si>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</si>
  <si>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</si>
  <si>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</si>
  <si>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</si>
  <si>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</si>
  <si>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</si>
  <si>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</si>
  <si>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</si>
  <si>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</si>
  <si>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</si>
  <si>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</si>
  <si>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</si>
  <si>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</si>
  <si>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</si>
  <si>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</si>
  <si>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</si>
  <si>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</si>
  <si>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</si>
  <si>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</si>
  <si>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</si>
  <si>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</si>
  <si>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</si>
  <si>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</si>
  <si>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</si>
  <si>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</si>
  <si>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</si>
  <si>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</si>
  <si>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</si>
  <si>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</si>
  <si>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</si>
  <si>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</si>
  <si>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</si>
  <si>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</si>
  <si>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</si>
  <si>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</si>
  <si>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</si>
  <si>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</si>
  <si>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</si>
  <si>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</si>
  <si>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</si>
  <si>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</si>
  <si>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</si>
  <si>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</si>
  <si>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</si>
  <si>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</si>
  <si>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</si>
  <si>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</si>
  <si>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</si>
  <si>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</si>
  <si>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</si>
  <si>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</si>
  <si>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</si>
  <si>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</si>
  <si>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</si>
  <si>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</si>
  <si>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</si>
  <si>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</si>
  <si>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</si>
  <si>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</si>
  <si>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</si>
  <si>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</si>
  <si>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</si>
  <si>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</si>
  <si>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</si>
  <si>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</si>
  <si>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</si>
  <si>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</si>
  <si>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</si>
  <si>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</si>
  <si>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</si>
  <si>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</si>
  <si>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</si>
  <si>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</si>
  <si>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</si>
  <si>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</si>
  <si>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</si>
  <si>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</si>
  <si>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</si>
  <si>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</si>
  <si>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</si>
  <si>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</si>
  <si>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</si>
  <si>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</si>
  <si>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</si>
  <si>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</si>
  <si>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</si>
  <si>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</si>
  <si>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</si>
  <si>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</si>
  <si>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</si>
  <si>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</si>
  <si>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</si>
  <si>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</si>
  <si>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</si>
  <si>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</si>
  <si>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</si>
  <si>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</si>
  <si>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</si>
  <si>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</si>
  <si>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</si>
  <si>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</si>
  <si>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</si>
  <si>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</si>
  <si>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</si>
  <si>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</si>
  <si>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</si>
  <si>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</si>
  <si>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</si>
  <si>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</si>
  <si>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</si>
  <si>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</si>
  <si>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</si>
  <si>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</si>
  <si>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</si>
  <si>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</si>
  <si>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</si>
  <si>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</si>
  <si>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</si>
  <si>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</si>
  <si>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</si>
  <si>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</si>
  <si>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</si>
  <si>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</si>
  <si>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</si>
  <si>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</si>
  <si>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</si>
  <si>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</si>
  <si>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</si>
  <si>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</si>
  <si>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</si>
  <si>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</si>
  <si>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</si>
  <si>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</si>
  <si>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</si>
  <si>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</si>
  <si>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</si>
  <si>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</si>
  <si>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</si>
  <si>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</si>
  <si>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</si>
  <si>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</si>
  <si>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</si>
  <si>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</si>
  <si>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</si>
  <si>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</si>
  <si>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</si>
  <si>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</si>
  <si>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</si>
  <si>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</si>
  <si>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</si>
  <si>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</si>
  <si>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</si>
  <si>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</si>
  <si>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</si>
  <si>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</si>
  <si>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</si>
  <si>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</si>
  <si>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</si>
  <si>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</si>
  <si>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</si>
  <si>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</si>
  <si>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</si>
  <si>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</si>
  <si>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</si>
  <si>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</si>
  <si>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</si>
  <si>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</si>
  <si>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</si>
  <si>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</si>
  <si>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</si>
  <si>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</si>
  <si>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</si>
  <si>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</si>
  <si>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</si>
  <si>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</si>
  <si>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</si>
  <si>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</si>
  <si>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</si>
  <si>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</si>
  <si>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</si>
  <si>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</si>
  <si>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</si>
  <si>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</si>
  <si>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</si>
  <si>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</si>
  <si>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</si>
  <si>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</si>
  <si>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</si>
  <si>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</si>
  <si>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</si>
  <si>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</si>
  <si>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</si>
  <si>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</si>
  <si>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</si>
  <si>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</si>
  <si>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</si>
  <si>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</si>
  <si>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</si>
  <si>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</si>
  <si>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</si>
  <si>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</si>
  <si>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</si>
  <si>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</si>
  <si>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</si>
  <si>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</si>
  <si>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</si>
  <si>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</si>
  <si>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</si>
  <si>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</si>
  <si>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</si>
  <si>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</si>
  <si>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</si>
  <si>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</si>
  <si>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</si>
  <si>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</si>
  <si>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</si>
  <si>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</si>
  <si>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</si>
  <si>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</si>
  <si>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</si>
  <si>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</si>
  <si>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</si>
  <si>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</si>
  <si>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</si>
  <si>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</si>
  <si>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</si>
  <si>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</si>
  <si>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</si>
  <si>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</si>
  <si>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</si>
  <si>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</si>
  <si>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</si>
  <si>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</si>
  <si>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</si>
  <si>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</si>
  <si>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</si>
  <si>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</si>
  <si>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</si>
  <si>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</si>
  <si>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</si>
  <si>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</si>
  <si>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</si>
  <si>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</si>
  <si>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</si>
  <si>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</si>
  <si>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</si>
  <si>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</si>
  <si>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</si>
  <si>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</si>
  <si>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</si>
  <si>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</si>
  <si>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</si>
  <si>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</si>
  <si>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</si>
  <si>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</si>
  <si>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</si>
  <si>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</si>
  <si>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</si>
  <si>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</si>
  <si>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</si>
  <si>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</si>
  <si>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</si>
  <si>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</si>
  <si>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</si>
  <si>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</si>
  <si>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</si>
  <si>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</si>
  <si>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</si>
  <si>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</si>
  <si>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</si>
  <si>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</si>
  <si>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</si>
  <si>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</si>
  <si>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</si>
  <si>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</si>
  <si>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</si>
  <si>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</si>
  <si>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</si>
  <si>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</si>
  <si>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</si>
  <si>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</si>
  <si>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</si>
  <si>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</si>
  <si>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</si>
  <si>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</si>
  <si>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</si>
  <si>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</si>
  <si>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</si>
  <si>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</si>
  <si>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</si>
  <si>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</si>
  <si>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</si>
  <si>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</si>
  <si>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</si>
  <si>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</si>
  <si>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</si>
  <si>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</si>
  <si>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</si>
  <si>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</si>
  <si>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</si>
  <si>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</si>
  <si>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</si>
  <si>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</si>
  <si>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</si>
  <si>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</si>
  <si>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</si>
  <si>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</si>
  <si>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</si>
  <si>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</si>
  <si>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</si>
  <si>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</si>
  <si>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</si>
  <si>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</si>
  <si>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</si>
  <si>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</si>
  <si>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</si>
  <si>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</si>
  <si>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</si>
  <si>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</si>
  <si>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</si>
  <si>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</si>
  <si>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</si>
  <si>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</si>
  <si>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</si>
  <si>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</si>
  <si>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</si>
  <si>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</si>
  <si>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</si>
  <si>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</si>
  <si>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</si>
  <si>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</si>
  <si>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</si>
  <si>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</si>
  <si>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</si>
  <si>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</si>
  <si>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</si>
  <si>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</si>
  <si>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</si>
  <si>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</si>
  <si>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</si>
  <si>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</si>
  <si>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</si>
  <si>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</si>
  <si>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</si>
  <si>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</si>
  <si>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</si>
  <si>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</si>
  <si>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</si>
  <si>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</si>
  <si>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</si>
  <si>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</si>
  <si>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</si>
  <si>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</si>
  <si>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</si>
  <si>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</si>
  <si>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</si>
  <si>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</si>
  <si>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</si>
  <si>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</si>
  <si>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</si>
  <si>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</si>
  <si>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</si>
  <si>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</si>
  <si>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</si>
  <si>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</si>
  <si>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</si>
  <si>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</si>
  <si>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</si>
  <si>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</si>
  <si>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</si>
  <si>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</si>
  <si>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</si>
  <si>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</si>
  <si>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</si>
  <si>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</si>
  <si>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</si>
  <si>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</si>
  <si>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</si>
  <si>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</si>
  <si>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</si>
  <si>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</si>
  <si>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</si>
  <si>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</si>
  <si>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</si>
  <si>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</si>
  <si>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</si>
  <si>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</si>
  <si>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</si>
  <si>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</si>
  <si>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</si>
  <si>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</si>
  <si>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</si>
  <si>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</si>
  <si>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</si>
  <si>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</si>
  <si>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</si>
  <si>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</si>
  <si>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</si>
  <si>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</si>
  <si>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</si>
  <si>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</si>
  <si>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</si>
  <si>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</si>
  <si>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</si>
  <si>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</si>
  <si>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</si>
  <si>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</si>
  <si>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</si>
  <si>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</si>
  <si>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</si>
  <si>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</si>
  <si>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</si>
  <si>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</si>
  <si>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</si>
  <si>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</si>
  <si>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</si>
  <si>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</si>
  <si>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</si>
  <si>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</si>
  <si>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</si>
  <si>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</si>
  <si>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</si>
  <si>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</si>
  <si>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</si>
  <si>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</si>
  <si>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</si>
  <si>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</si>
  <si>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</si>
  <si>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</si>
  <si>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</si>
  <si>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</si>
  <si>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</si>
  <si>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</si>
  <si>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</si>
  <si>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</si>
  <si>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</si>
  <si>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</si>
  <si>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</si>
  <si>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</si>
  <si>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</si>
  <si>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</si>
  <si>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</si>
  <si>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</si>
  <si>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</si>
  <si>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</si>
  <si>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</si>
  <si>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</si>
  <si>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</si>
  <si>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</si>
  <si>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</si>
  <si>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</si>
  <si>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</si>
  <si>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</si>
  <si>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</si>
  <si>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</si>
  <si>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</si>
  <si>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</si>
  <si>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</si>
  <si>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</si>
  <si>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</si>
  <si>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</si>
  <si>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</si>
  <si>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</si>
  <si>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</si>
  <si>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</si>
  <si>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</si>
  <si>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</si>
  <si>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</si>
  <si>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</si>
  <si>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</si>
  <si>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</si>
  <si>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</si>
  <si>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</si>
  <si>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</si>
  <si>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</si>
  <si>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</si>
  <si>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</si>
  <si>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</si>
  <si>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</si>
  <si>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</si>
  <si>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</si>
  <si>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</si>
  <si>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</si>
  <si>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</si>
  <si>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</si>
  <si>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</si>
  <si>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</si>
  <si>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</si>
  <si>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</si>
  <si>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</si>
  <si>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</si>
  <si>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</si>
  <si>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</si>
  <si>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</si>
  <si>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</si>
  <si>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</si>
  <si>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</si>
  <si>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</si>
  <si>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</si>
  <si>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</si>
  <si>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</si>
  <si>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</si>
  <si>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</si>
  <si>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</si>
  <si>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</si>
  <si>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</si>
  <si>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</si>
  <si>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</si>
  <si>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</si>
  <si>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</si>
  <si>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</si>
  <si>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</si>
  <si>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</si>
  <si>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</si>
  <si>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</si>
  <si>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</si>
  <si>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</si>
  <si>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</si>
  <si>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</si>
  <si>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</si>
  <si>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</si>
  <si>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</si>
  <si>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</si>
  <si>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</si>
  <si>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</si>
  <si>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</si>
  <si>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</si>
  <si>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</si>
  <si>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</si>
  <si>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</si>
  <si>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</si>
  <si>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</si>
  <si>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</si>
  <si>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</si>
  <si>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</si>
  <si>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</si>
  <si>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</si>
  <si>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</si>
  <si>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</si>
  <si>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</si>
  <si>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</si>
  <si>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</si>
  <si>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</si>
  <si>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</si>
  <si>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</si>
  <si>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</si>
  <si>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</si>
  <si>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</si>
  <si>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</si>
  <si>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</si>
  <si>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</si>
  <si>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</si>
  <si>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</si>
  <si>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</si>
  <si>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</si>
  <si>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</si>
  <si>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</si>
  <si>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</si>
  <si>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</si>
  <si>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</si>
  <si>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</si>
  <si>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</si>
  <si>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</si>
  <si>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</si>
  <si>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</si>
  <si>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</si>
  <si>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</si>
  <si>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</si>
  <si>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</si>
  <si>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</si>
  <si>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</si>
  <si>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</si>
  <si>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</si>
  <si>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</si>
  <si>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</si>
  <si>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</si>
  <si>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</si>
  <si>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</si>
  <si>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</si>
  <si>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</si>
  <si>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</si>
  <si>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</si>
  <si>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</si>
  <si>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</si>
  <si>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</si>
  <si>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</si>
  <si>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</si>
  <si>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</si>
  <si>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</si>
  <si>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</si>
  <si>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</si>
  <si>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</si>
  <si>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</si>
  <si>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</si>
  <si>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</si>
  <si>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</si>
  <si>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</si>
  <si>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</si>
  <si>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</si>
  <si>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</si>
  <si>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</si>
  <si>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</si>
  <si>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</si>
  <si>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</si>
  <si>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</si>
  <si>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</si>
  <si>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</si>
  <si>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</si>
  <si>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</si>
  <si>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</si>
  <si>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</si>
  <si>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</si>
  <si>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</si>
  <si>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</si>
  <si>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</si>
  <si>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</si>
  <si>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</si>
  <si>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</si>
  <si>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</si>
  <si>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</si>
  <si>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</si>
  <si>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</si>
  <si>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</si>
  <si>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</si>
  <si>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</si>
  <si>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</si>
  <si>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</si>
  <si>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</si>
  <si>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</si>
  <si>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</si>
  <si>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</si>
  <si>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</si>
  <si>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</si>
  <si>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</si>
  <si>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</si>
  <si>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</si>
  <si>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</si>
  <si>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</si>
  <si>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</si>
  <si>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</si>
  <si>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</si>
  <si>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</si>
  <si>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</si>
  <si>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</si>
  <si>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</si>
  <si>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</si>
  <si>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</si>
  <si>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</si>
  <si>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</si>
  <si>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</si>
  <si>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</si>
  <si>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</si>
  <si>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</si>
  <si>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</si>
  <si>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</si>
  <si>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</si>
  <si>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</si>
  <si>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</si>
  <si>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</si>
  <si>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</si>
  <si>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</si>
  <si>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</si>
  <si>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</si>
  <si>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</si>
  <si>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</si>
  <si>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</si>
  <si>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</si>
  <si>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</si>
  <si>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</si>
  <si>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</si>
  <si>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</si>
  <si>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</si>
  <si>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</si>
  <si>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</si>
  <si>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</si>
  <si>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</si>
  <si>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</si>
  <si>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</si>
  <si>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</si>
  <si>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</si>
  <si>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</si>
  <si>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</si>
  <si>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</si>
  <si>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</si>
  <si>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</si>
  <si>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</si>
  <si>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</si>
  <si>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</si>
  <si>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</si>
  <si>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</si>
  <si>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</si>
  <si>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</si>
  <si>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</si>
  <si>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</si>
  <si>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</si>
  <si>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</si>
  <si>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</si>
  <si>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</si>
  <si>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</si>
  <si>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</si>
  <si>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</si>
  <si>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</si>
  <si>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</si>
  <si>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</si>
  <si>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</si>
  <si>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</si>
  <si>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</si>
  <si>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</si>
  <si>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</si>
  <si>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</si>
  <si>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</si>
  <si>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</si>
  <si>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</si>
  <si>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</si>
  <si>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</si>
  <si>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</si>
  <si>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</si>
  <si>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</si>
  <si>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</si>
  <si>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</si>
  <si>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</si>
  <si>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</si>
  <si>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</si>
  <si>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</si>
  <si>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</si>
  <si>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</si>
  <si>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</si>
  <si>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</si>
  <si>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</si>
  <si>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</si>
  <si>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</si>
  <si>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</si>
  <si>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</si>
  <si>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</si>
  <si>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</si>
  <si>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</si>
  <si>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</si>
  <si>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</si>
  <si>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</si>
  <si>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</si>
  <si>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</si>
  <si>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</si>
  <si>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</si>
  <si>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</si>
  <si>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</si>
  <si>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</si>
  <si>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</si>
  <si>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</si>
  <si>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</si>
  <si>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</si>
  <si>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</si>
  <si>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</si>
  <si>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</si>
  <si>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</si>
  <si>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</si>
  <si>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</si>
  <si>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</si>
  <si>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</si>
  <si>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</si>
  <si>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</si>
  <si>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</si>
  <si>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</si>
  <si>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</si>
  <si>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</si>
  <si>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</si>
  <si>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</si>
  <si>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</si>
  <si>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</si>
  <si>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</si>
  <si>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</si>
  <si>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</si>
  <si>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</si>
  <si>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</si>
  <si>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</si>
  <si>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</si>
  <si>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</si>
  <si>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</si>
  <si>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</si>
  <si>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</si>
  <si>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</si>
  <si>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</si>
  <si>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</si>
  <si>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</si>
  <si>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</si>
  <si>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</si>
  <si>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</si>
  <si>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</si>
  <si>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</si>
  <si>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</si>
  <si>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</si>
  <si>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</si>
  <si>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</si>
  <si>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</si>
  <si>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</si>
  <si>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</si>
  <si>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</si>
  <si>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</si>
  <si>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</si>
  <si>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</si>
  <si>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</si>
  <si>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</si>
  <si>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</si>
  <si>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</si>
  <si>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</si>
  <si>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</si>
  <si>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</si>
  <si>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</si>
  <si>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</si>
  <si>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</si>
  <si>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</si>
  <si>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</si>
  <si>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</si>
  <si>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</si>
  <si>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</si>
  <si>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</si>
  <si>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</si>
  <si>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</si>
  <si>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</si>
  <si>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</si>
  <si>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</si>
  <si>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</si>
  <si>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</si>
  <si>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</si>
  <si>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</si>
  <si>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</si>
  <si>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</si>
  <si>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</si>
  <si>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</si>
  <si>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</si>
  <si>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</si>
  <si>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</si>
  <si>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</si>
  <si>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</si>
  <si>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</si>
  <si>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</si>
  <si>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</si>
  <si>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</si>
  <si>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</si>
  <si>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</si>
  <si>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</si>
  <si>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</si>
  <si>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</si>
  <si>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</si>
  <si>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</si>
  <si>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</si>
  <si>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</si>
  <si>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</si>
  <si>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</si>
  <si>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</si>
  <si>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</si>
  <si>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</si>
  <si>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</si>
  <si>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</si>
  <si>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</si>
  <si>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</si>
  <si>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</si>
  <si>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</si>
  <si>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</si>
  <si>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</si>
  <si>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</si>
  <si>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</si>
  <si>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</si>
  <si>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</si>
  <si>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</si>
  <si>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</si>
  <si>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</si>
  <si>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</si>
  <si>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</si>
  <si>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</si>
  <si>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</si>
  <si>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</si>
  <si>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</si>
  <si>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</si>
  <si>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</si>
  <si>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</si>
  <si>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</si>
  <si>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</si>
  <si>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</si>
  <si>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</si>
  <si>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</si>
  <si>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</si>
  <si>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</si>
  <si>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</si>
  <si>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</si>
  <si>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</si>
  <si>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</si>
  <si>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</si>
  <si>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</si>
  <si>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</si>
  <si>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</si>
  <si>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</si>
  <si>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</si>
  <si>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</si>
  <si>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</si>
  <si>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</si>
  <si>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</si>
  <si>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</si>
  <si>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</si>
  <si>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</si>
  <si>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</si>
  <si>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</si>
  <si>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</si>
  <si>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</si>
  <si>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</si>
  <si>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</si>
  <si>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</si>
  <si>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</si>
  <si>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</si>
  <si>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</si>
  <si>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</si>
  <si>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</si>
  <si>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</si>
  <si>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</si>
  <si>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</si>
  <si>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</si>
  <si>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</si>
  <si>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</si>
  <si>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</si>
  <si>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</si>
  <si>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</si>
  <si>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</si>
  <si>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</si>
  <si>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</si>
  <si>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</si>
  <si>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</si>
  <si>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</si>
  <si>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</si>
  <si>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</si>
  <si>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</si>
  <si>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</si>
  <si>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</si>
  <si>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</si>
  <si>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</si>
  <si>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</si>
  <si>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</si>
  <si>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</si>
  <si>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</si>
  <si>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</si>
  <si>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</si>
  <si>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</si>
  <si>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</si>
  <si>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</si>
  <si>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</si>
  <si>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</si>
  <si>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</si>
  <si>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</si>
  <si>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</si>
  <si>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</si>
  <si>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</si>
  <si>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</si>
  <si>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</si>
  <si>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</si>
  <si>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</si>
  <si>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</si>
  <si>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</si>
  <si>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</si>
  <si>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</si>
  <si>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</si>
  <si>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</si>
  <si>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</si>
  <si>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</si>
  <si>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</si>
  <si>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</si>
  <si>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</si>
  <si>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</si>
  <si>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</si>
  <si>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</si>
  <si>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</si>
  <si>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</si>
  <si>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</si>
  <si>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</si>
  <si>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</si>
  <si>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</si>
  <si>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</si>
  <si>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</si>
  <si>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</si>
  <si>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</si>
  <si>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</si>
  <si>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</si>
  <si>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</si>
  <si>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</si>
  <si>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</si>
  <si>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</si>
  <si>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</si>
  <si>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</si>
  <si>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</si>
  <si>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</si>
  <si>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</si>
  <si>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</si>
  <si>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</si>
  <si>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</si>
  <si>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</si>
  <si>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</si>
  <si>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</si>
  <si>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</si>
  <si>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</si>
  <si>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</si>
  <si>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</si>
  <si>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</si>
  <si>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</si>
  <si>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</si>
  <si>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</si>
  <si>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</si>
  <si>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</si>
  <si>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</si>
  <si>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</si>
  <si>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</si>
  <si>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</si>
  <si>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</si>
  <si>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</si>
  <si>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</si>
  <si>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</si>
  <si>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</si>
  <si>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</si>
  <si>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</si>
  <si>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</si>
  <si>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</si>
  <si>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</si>
  <si>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</si>
  <si>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</si>
  <si>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</si>
  <si>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</si>
  <si>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</si>
  <si>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</si>
  <si>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</si>
  <si>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</si>
  <si>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</si>
  <si>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</si>
  <si>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</si>
  <si>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</si>
  <si>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</si>
  <si>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</si>
  <si>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</si>
  <si>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</si>
  <si>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</si>
  <si>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</si>
  <si>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</si>
  <si>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</si>
  <si>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</si>
  <si>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</si>
  <si>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</si>
  <si>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</si>
  <si>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</si>
  <si>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</si>
  <si>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</si>
  <si>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</si>
  <si>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</si>
  <si>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</si>
  <si>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</si>
  <si>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</si>
  <si>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</si>
  <si>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</si>
  <si>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</si>
  <si>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</si>
  <si>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</si>
  <si>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</si>
  <si>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</si>
  <si>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</si>
  <si>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</si>
  <si>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</si>
  <si>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</si>
  <si>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</si>
  <si>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</si>
  <si>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</si>
  <si>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</si>
  <si>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</si>
  <si>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</si>
  <si>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</si>
  <si>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</si>
  <si>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</si>
  <si>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</si>
  <si>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</si>
  <si>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</si>
  <si>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</si>
  <si>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</si>
  <si>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</si>
  <si>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</si>
  <si>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</si>
  <si>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</si>
  <si>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</si>
  <si>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</si>
  <si>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</si>
  <si>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</si>
  <si>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</si>
  <si>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</si>
  <si>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</si>
  <si>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</si>
  <si>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</si>
  <si>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</si>
  <si>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</si>
  <si>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</si>
  <si>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</si>
  <si>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</si>
  <si>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</si>
  <si>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</si>
  <si>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</si>
  <si>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</si>
  <si>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</si>
  <si>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</si>
  <si>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</si>
  <si>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</si>
  <si>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</si>
  <si>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</si>
  <si>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</si>
  <si>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</si>
  <si>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</si>
  <si>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</si>
  <si>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</si>
  <si>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</si>
  <si>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</si>
  <si>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</si>
  <si>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</si>
  <si>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</si>
  <si>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</si>
  <si>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</si>
  <si>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</si>
  <si>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</si>
  <si>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</si>
  <si>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</si>
  <si>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</si>
  <si>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</si>
  <si>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</si>
  <si>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</si>
  <si>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</si>
  <si>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</si>
  <si>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</si>
  <si>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</si>
  <si>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</si>
  <si>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</si>
  <si>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</si>
  <si>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</si>
  <si>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</si>
  <si>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</si>
  <si>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</si>
  <si>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</si>
  <si>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</si>
  <si>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</si>
  <si>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</si>
  <si>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</si>
  <si>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</si>
  <si>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</si>
  <si>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</si>
  <si>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</si>
  <si>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</si>
  <si>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</si>
  <si>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</si>
  <si>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</si>
  <si>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</si>
  <si>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</si>
  <si>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</si>
  <si>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</si>
  <si>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</si>
  <si>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</si>
  <si>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</si>
  <si>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</si>
  <si>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</si>
  <si>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</si>
  <si>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</si>
  <si>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</si>
  <si>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</si>
  <si>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</si>
  <si>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</si>
  <si>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</si>
  <si>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</si>
  <si>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</si>
  <si>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</si>
  <si>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</si>
  <si>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</si>
  <si>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</si>
  <si>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</si>
  <si>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</si>
  <si>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</si>
  <si>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</si>
  <si>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</si>
  <si>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</si>
  <si>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</si>
  <si>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</si>
  <si>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</si>
  <si>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</si>
  <si>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</si>
  <si>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</si>
  <si>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</si>
  <si>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</si>
  <si>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</si>
  <si>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</si>
  <si>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</si>
  <si>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</si>
  <si>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</si>
  <si>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</si>
  <si>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</si>
  <si>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</si>
  <si>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</si>
  <si>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</si>
  <si>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</si>
  <si>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</si>
  <si>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</si>
  <si>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</si>
  <si>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</si>
  <si>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</si>
  <si>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</si>
  <si>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</si>
  <si>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</si>
  <si>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</si>
  <si>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</si>
  <si>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</si>
  <si>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</si>
  <si>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</si>
  <si>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</si>
  <si>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</si>
  <si>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</si>
  <si>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</si>
  <si>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</si>
  <si>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</si>
  <si>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</si>
  <si>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</si>
  <si>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</si>
  <si>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</si>
  <si>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</si>
  <si>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</si>
  <si>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</si>
  <si>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</si>
  <si>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</si>
  <si>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</si>
  <si>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</si>
  <si>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</si>
  <si>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</si>
  <si>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</si>
  <si>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</si>
  <si>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</si>
  <si>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</si>
  <si>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</si>
  <si>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</si>
  <si>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</si>
  <si>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</si>
  <si>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</si>
  <si>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</si>
  <si>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</si>
  <si>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</si>
  <si>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</si>
  <si>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</si>
  <si>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</si>
  <si>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</si>
  <si>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</si>
  <si>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</si>
  <si>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</si>
  <si>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</si>
  <si>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</si>
  <si>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</si>
  <si>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</si>
  <si>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</si>
  <si>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</si>
  <si>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</si>
  <si>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</si>
  <si>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</si>
  <si>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</si>
  <si>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</si>
  <si>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</si>
  <si>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</si>
  <si>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</si>
  <si>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</si>
  <si>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</si>
  <si>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</si>
  <si>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</si>
  <si>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</si>
  <si>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</si>
  <si>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</si>
  <si>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</si>
  <si>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</si>
  <si>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</si>
  <si>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</si>
  <si>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</si>
  <si>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</si>
  <si>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</si>
  <si>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</si>
  <si>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</si>
  <si>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</si>
  <si>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</si>
  <si>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</si>
  <si>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</si>
  <si>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</si>
  <si>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</si>
  <si>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</si>
  <si>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</si>
  <si>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</si>
  <si>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</si>
  <si>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</si>
  <si>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</si>
  <si>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</si>
  <si>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</si>
  <si>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</si>
  <si>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</si>
  <si>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</si>
  <si>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</si>
  <si>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</si>
  <si>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</si>
  <si>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</si>
  <si>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</si>
  <si>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</si>
  <si>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</si>
  <si>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</si>
  <si>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</si>
  <si>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</si>
  <si>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</si>
  <si>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</si>
  <si>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</si>
  <si>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</si>
  <si>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</si>
  <si>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</si>
  <si>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</si>
  <si>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</si>
  <si>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</si>
  <si>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</si>
  <si>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</si>
  <si>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</si>
  <si>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</si>
  <si>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</si>
  <si>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</si>
  <si>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</si>
  <si>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</si>
  <si>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</si>
  <si>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</si>
  <si>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</si>
  <si>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</si>
  <si>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</si>
  <si>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</si>
  <si>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</si>
  <si>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</si>
  <si>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</si>
  <si>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</si>
  <si>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</si>
  <si>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</si>
  <si>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</si>
  <si>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</si>
  <si>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</si>
  <si>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</si>
  <si>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</si>
  <si>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</si>
  <si>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</si>
  <si>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</si>
  <si>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</si>
  <si>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</si>
  <si>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</si>
  <si>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</si>
  <si>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</si>
  <si>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</si>
  <si>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</si>
  <si>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</si>
  <si>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</si>
  <si>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</si>
  <si>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</si>
  <si>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</si>
  <si>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</si>
  <si>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</si>
  <si>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</si>
  <si>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</si>
  <si>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</si>
  <si>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</si>
  <si>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</si>
  <si>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</si>
  <si>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</si>
  <si>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</si>
  <si>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</si>
  <si>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</si>
  <si>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</si>
  <si>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</si>
  <si>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</si>
  <si>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</si>
  <si>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</si>
  <si>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</si>
  <si>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</si>
  <si>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</si>
  <si>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</si>
  <si>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</si>
  <si>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</si>
  <si>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</si>
  <si>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</si>
  <si>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</si>
  <si>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</si>
  <si>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</si>
  <si>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</si>
  <si>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</si>
  <si>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</si>
  <si>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</si>
  <si>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</si>
  <si>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</si>
  <si>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</si>
  <si>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</si>
  <si>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</si>
  <si>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</si>
  <si>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</si>
  <si>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</si>
  <si>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</si>
  <si>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</si>
  <si>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</si>
  <si>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</si>
  <si>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</si>
  <si>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</si>
  <si>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</si>
  <si>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</si>
  <si>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</si>
  <si>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</si>
  <si>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</si>
  <si>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</si>
  <si>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</si>
  <si>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</si>
  <si>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</si>
  <si>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</si>
  <si>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</si>
  <si>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</si>
  <si>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</si>
  <si>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</si>
  <si>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</si>
  <si>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</si>
  <si>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</si>
  <si>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</si>
  <si>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</si>
  <si>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</si>
  <si>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</si>
  <si>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</si>
  <si>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</si>
  <si>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</si>
  <si>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</si>
  <si>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</si>
  <si>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</si>
  <si>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</si>
  <si>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</si>
  <si>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</si>
  <si>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</si>
  <si>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</si>
  <si>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</si>
  <si>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</si>
  <si>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</si>
  <si>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</si>
  <si>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</si>
  <si>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</si>
  <si>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</si>
  <si>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</si>
  <si>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</si>
  <si>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</si>
  <si>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</si>
  <si>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</si>
  <si>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</si>
  <si>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</si>
  <si>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</si>
  <si>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</si>
  <si>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</si>
  <si>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</si>
  <si>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</si>
  <si>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</si>
  <si>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</si>
  <si>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</si>
  <si>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</si>
  <si>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</si>
  <si>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</si>
  <si>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</si>
  <si>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</si>
  <si>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</si>
  <si>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</si>
  <si>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</si>
  <si>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</si>
  <si>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</si>
  <si>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</si>
  <si>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</si>
  <si>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</si>
  <si>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</si>
  <si>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</si>
  <si>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</si>
  <si>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</si>
  <si>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</si>
  <si>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</si>
  <si>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</si>
  <si>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</si>
  <si>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</si>
  <si>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</si>
  <si>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</si>
  <si>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</si>
  <si>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</si>
  <si>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</si>
  <si>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</si>
  <si>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</si>
  <si>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</si>
  <si>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</si>
  <si>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</si>
  <si>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</si>
  <si>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</si>
  <si>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</si>
  <si>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</si>
  <si>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</si>
  <si>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</si>
  <si>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</si>
  <si>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</si>
  <si>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</si>
  <si>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</si>
  <si>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</si>
  <si>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</si>
  <si>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</si>
  <si>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</si>
  <si>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</si>
  <si>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</si>
  <si>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</si>
  <si>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</si>
  <si>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</si>
  <si>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</si>
  <si>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</si>
  <si>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</si>
  <si>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</si>
  <si>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</si>
  <si>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</si>
  <si>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</si>
  <si>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</si>
  <si>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</si>
  <si>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</si>
  <si>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</si>
  <si>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</si>
  <si>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</si>
  <si>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</si>
  <si>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</si>
  <si>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</si>
  <si>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</si>
  <si>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</si>
  <si>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</si>
  <si>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</si>
  <si>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</si>
  <si>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</si>
  <si>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</si>
  <si>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</si>
  <si>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</si>
  <si>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</si>
  <si>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</si>
  <si>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</si>
  <si>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</si>
  <si>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</si>
  <si>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</si>
  <si>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</si>
  <si>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</si>
  <si>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</si>
  <si>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</si>
  <si>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</si>
  <si>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</si>
  <si>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</si>
  <si>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</si>
  <si>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</si>
  <si>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</si>
  <si>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</si>
  <si>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</si>
  <si>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</si>
  <si>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</si>
  <si>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</si>
  <si>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</si>
  <si>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</si>
  <si>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</si>
  <si>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</si>
  <si>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</si>
  <si>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</si>
  <si>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</si>
  <si>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</si>
  <si>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</si>
  <si>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</si>
  <si>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</si>
  <si>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</si>
  <si>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</si>
  <si>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</si>
  <si>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</si>
  <si>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</si>
  <si>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</si>
  <si>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</si>
  <si>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</si>
  <si>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</si>
  <si>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</si>
  <si>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</si>
  <si>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</si>
  <si>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</si>
  <si>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</si>
  <si>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</si>
  <si>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</si>
  <si>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</si>
  <si>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</si>
  <si>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</si>
  <si>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</si>
  <si>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</si>
  <si>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</si>
  <si>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</si>
  <si>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</si>
  <si>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</si>
  <si>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</si>
  <si>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</si>
  <si>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</si>
  <si>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</si>
  <si>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</si>
  <si>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</si>
  <si>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</si>
  <si>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</si>
  <si>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</si>
  <si>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</si>
  <si>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</si>
  <si>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</si>
  <si>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</si>
  <si>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</si>
  <si>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</si>
  <si>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</si>
  <si>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</si>
  <si>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</si>
  <si>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</si>
  <si>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</si>
  <si>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</si>
  <si>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</si>
  <si>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</si>
  <si>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</si>
  <si>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</si>
  <si>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</si>
  <si>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</si>
  <si>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</si>
  <si>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</si>
  <si>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</si>
  <si>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</si>
  <si>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</si>
  <si>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</si>
  <si>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</si>
  <si>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</si>
  <si>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</si>
  <si>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</si>
  <si>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</si>
  <si>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</si>
  <si>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</si>
  <si>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</si>
  <si>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</si>
  <si>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</si>
  <si>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</si>
  <si>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</si>
  <si>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</si>
  <si>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</si>
  <si>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</si>
  <si>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</si>
  <si>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</si>
  <si>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</si>
  <si>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</si>
  <si>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</si>
  <si>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</si>
  <si>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</si>
  <si>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</si>
  <si>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</si>
  <si>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</si>
  <si>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</si>
  <si>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</si>
  <si>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</si>
  <si>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</si>
  <si>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</si>
  <si>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</si>
  <si>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</si>
  <si>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</si>
  <si>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</si>
  <si>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</si>
  <si>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</si>
  <si>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</si>
  <si>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</si>
  <si>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</si>
  <si>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</si>
  <si>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</si>
  <si>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</si>
  <si>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</si>
  <si>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</si>
  <si>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</si>
  <si>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</si>
  <si>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</si>
  <si>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</si>
  <si>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</si>
  <si>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</si>
  <si>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</si>
  <si>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</si>
  <si>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</si>
  <si>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</si>
  <si>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</si>
  <si>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</si>
  <si>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</si>
  <si>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</si>
  <si>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</si>
  <si>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</si>
  <si>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</si>
  <si>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</si>
  <si>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</si>
  <si>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</si>
  <si>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</si>
  <si>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</si>
  <si>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</si>
  <si>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</si>
  <si>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</si>
  <si>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</si>
  <si>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</si>
  <si>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</si>
  <si>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</si>
  <si>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</si>
  <si>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</si>
  <si>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</si>
  <si>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</si>
  <si>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</si>
  <si>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</si>
  <si>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</si>
  <si>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</si>
  <si>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</si>
  <si>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</si>
  <si>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</si>
  <si>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</si>
  <si>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</si>
  <si>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</si>
  <si>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</si>
  <si>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</si>
  <si>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</si>
  <si>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</si>
  <si>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</si>
  <si>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</si>
  <si>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</si>
  <si>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</si>
  <si>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</si>
  <si>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</si>
  <si>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</si>
  <si>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</si>
  <si>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</si>
  <si>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</si>
  <si>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</si>
  <si>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</si>
  <si>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</si>
  <si>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</si>
  <si>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</si>
  <si>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</si>
  <si>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</si>
  <si>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</si>
  <si>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</si>
  <si>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</si>
  <si>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</si>
  <si>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</si>
  <si>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</si>
  <si>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</si>
  <si>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</si>
  <si>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</si>
  <si>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</si>
  <si>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</si>
  <si>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</si>
  <si>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</si>
  <si>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</si>
  <si>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</si>
  <si>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</si>
  <si>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</si>
  <si>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</si>
  <si>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</si>
  <si>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</si>
  <si>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</si>
  <si>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</si>
  <si>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</si>
  <si>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</si>
  <si>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</si>
  <si>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</si>
  <si>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</si>
  <si>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</si>
  <si>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</si>
  <si>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</si>
  <si>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</si>
  <si>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</si>
  <si>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</si>
  <si>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</si>
  <si>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</si>
  <si>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</si>
  <si>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</si>
  <si>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</si>
  <si>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</si>
  <si>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</si>
  <si>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</si>
  <si>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</si>
  <si>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</si>
  <si>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</si>
  <si>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</si>
  <si>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</si>
  <si>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</si>
  <si>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</si>
  <si>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</si>
  <si>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</si>
  <si>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</si>
  <si>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</si>
  <si>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</si>
  <si>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</si>
  <si>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</si>
  <si>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</si>
  <si>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</si>
  <si>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</si>
  <si>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</si>
  <si>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</si>
  <si>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</si>
  <si>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</si>
  <si>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</si>
  <si>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</si>
  <si>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</si>
  <si>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</si>
  <si>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</si>
  <si>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</si>
  <si>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</si>
  <si>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</si>
  <si>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</si>
  <si>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</si>
  <si>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</si>
  <si>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</si>
  <si>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</si>
  <si>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</si>
  <si>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</si>
  <si>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</si>
  <si>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</si>
  <si>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</si>
  <si>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</si>
  <si>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</si>
  <si>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</si>
  <si>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</si>
  <si>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</si>
  <si>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</si>
  <si>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</si>
  <si>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</si>
  <si>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</si>
  <si>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</si>
  <si>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</si>
  <si>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</si>
  <si>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</si>
  <si>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</si>
  <si>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</si>
  <si>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</si>
  <si>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</si>
  <si>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</si>
  <si>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</si>
  <si>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</si>
  <si>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</si>
  <si>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</si>
  <si>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</si>
  <si>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</si>
  <si>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</si>
  <si>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</si>
  <si>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</si>
  <si>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</si>
  <si>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</si>
  <si>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</si>
  <si>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</si>
  <si>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</si>
  <si>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</si>
  <si>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</si>
  <si>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</si>
  <si>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</si>
  <si>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</si>
  <si>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</si>
  <si>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</si>
  <si>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</si>
  <si>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</si>
  <si>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</si>
  <si>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</si>
  <si>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</si>
  <si>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</si>
  <si>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</si>
  <si>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</si>
  <si>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</si>
  <si>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</si>
  <si>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</si>
  <si>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</si>
  <si>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</si>
  <si>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</si>
  <si>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</si>
  <si>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</si>
  <si>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</si>
  <si>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</si>
  <si>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</si>
  <si>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</si>
  <si>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</si>
  <si>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</si>
  <si>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</si>
  <si>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</si>
  <si>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</si>
  <si>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</si>
  <si>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</si>
  <si>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</si>
  <si>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</si>
  <si>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</si>
  <si>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</si>
  <si>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</si>
  <si>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</si>
  <si>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</si>
  <si>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</si>
  <si>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</si>
  <si>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</si>
  <si>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</si>
  <si>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</si>
  <si>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</si>
  <si>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</si>
  <si>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</si>
  <si>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</si>
  <si>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</si>
  <si>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</si>
  <si>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</si>
  <si>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</si>
  <si>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</si>
  <si>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</si>
  <si>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</si>
  <si>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</si>
  <si>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</si>
  <si>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</si>
  <si>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</si>
  <si>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</si>
  <si>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</si>
  <si>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</si>
  <si>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</si>
  <si>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</si>
  <si>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</si>
  <si>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</si>
  <si>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</si>
  <si>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</si>
  <si>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</si>
  <si>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</si>
  <si>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</si>
  <si>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</si>
  <si>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</si>
  <si>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</si>
  <si>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</si>
  <si>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</si>
  <si>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</si>
  <si>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</si>
  <si>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</si>
  <si>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</si>
  <si>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</si>
  <si>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</si>
  <si>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</si>
  <si>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</si>
  <si>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</si>
  <si>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</si>
  <si>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</si>
  <si>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</si>
  <si>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</si>
  <si>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</si>
  <si>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</si>
  <si>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</si>
  <si>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</si>
  <si>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</si>
  <si>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</si>
  <si>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</si>
  <si>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</si>
  <si>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</si>
  <si>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</si>
  <si>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</si>
  <si>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</si>
  <si>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</si>
  <si>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</si>
  <si>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</si>
  <si>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</si>
  <si>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</si>
  <si>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</si>
  <si>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</si>
  <si>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</si>
  <si>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</si>
  <si>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</si>
  <si>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</si>
  <si>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</si>
  <si>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</si>
  <si>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</si>
  <si>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</si>
  <si>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</si>
  <si>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</si>
  <si>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</si>
  <si>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</si>
  <si>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</si>
  <si>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</si>
  <si>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</si>
  <si>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</si>
  <si>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</si>
  <si>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</si>
  <si>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</si>
  <si>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</si>
  <si>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</si>
  <si>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</si>
  <si>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</si>
  <si>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</si>
  <si>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</si>
  <si>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</si>
  <si>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</si>
  <si>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</si>
  <si>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</si>
  <si>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</si>
  <si>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</si>
  <si>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</si>
  <si>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</si>
  <si>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</si>
  <si>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</si>
  <si>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</si>
  <si>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</si>
  <si>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</si>
  <si>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</si>
  <si>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</si>
  <si>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</si>
  <si>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</si>
  <si>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</si>
  <si>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</si>
  <si>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</si>
  <si>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</si>
  <si>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</si>
  <si>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</si>
  <si>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</si>
  <si>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</si>
  <si>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</si>
  <si>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</si>
  <si>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</si>
  <si>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</si>
  <si>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</si>
  <si>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</si>
  <si>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</si>
  <si>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</si>
  <si>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</si>
  <si>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</si>
  <si>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</si>
  <si>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</si>
  <si>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</si>
  <si>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</si>
  <si>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</si>
  <si>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</si>
  <si>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</si>
  <si>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</si>
  <si>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</si>
  <si>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</si>
  <si>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</si>
  <si>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</si>
  <si>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</si>
  <si>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</si>
  <si>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</si>
  <si>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</si>
  <si>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</si>
  <si>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</si>
  <si>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</si>
  <si>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</si>
  <si>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</si>
  <si>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</si>
  <si>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</si>
  <si>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</si>
  <si>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</si>
  <si>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</si>
  <si>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</si>
  <si>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</si>
  <si>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</si>
  <si>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</si>
  <si>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</si>
  <si>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</si>
  <si>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</si>
  <si>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</si>
  <si>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</si>
  <si>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</si>
  <si>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</si>
  <si>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</si>
  <si>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</si>
  <si>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</si>
  <si>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</si>
  <si>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</si>
  <si>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</si>
  <si>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</si>
  <si>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</si>
  <si>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</si>
  <si>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</si>
  <si>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</si>
  <si>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</si>
  <si>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</si>
  <si>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</si>
  <si>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</si>
  <si>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</si>
  <si>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</si>
  <si>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</si>
  <si>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</si>
  <si>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</si>
  <si>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</si>
  <si>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</si>
  <si>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</si>
  <si>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</si>
  <si>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</si>
  <si>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</si>
  <si>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</si>
  <si>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</si>
  <si>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</si>
  <si>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</si>
  <si>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</si>
  <si>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</si>
  <si>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</si>
  <si>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</si>
  <si>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</si>
  <si>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</si>
  <si>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</si>
  <si>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</si>
  <si>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</si>
  <si>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</si>
  <si>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</si>
  <si>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</si>
  <si>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</si>
  <si>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</si>
  <si>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</si>
  <si>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</si>
  <si>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</si>
  <si>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</si>
  <si>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</si>
  <si>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</si>
  <si>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</si>
  <si>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</si>
  <si>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</si>
  <si>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</si>
  <si>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</si>
  <si>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</si>
  <si>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</si>
  <si>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</si>
  <si>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</si>
  <si>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</si>
  <si>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</si>
  <si>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</si>
  <si>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</si>
  <si>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</si>
  <si>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</si>
  <si>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</si>
  <si>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</si>
  <si>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</si>
  <si>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</si>
  <si>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</si>
  <si>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</si>
  <si>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</si>
  <si>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</si>
  <si>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</si>
  <si>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</si>
  <si>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</si>
  <si>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</si>
  <si>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</si>
  <si>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</si>
  <si>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</si>
  <si>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</si>
  <si>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</si>
  <si>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</si>
  <si>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</si>
  <si>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</si>
  <si>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</si>
  <si>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</si>
  <si>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</si>
  <si>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</si>
  <si>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</si>
  <si>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</si>
  <si>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</si>
  <si>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</si>
  <si>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</si>
  <si>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</si>
  <si>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</si>
  <si>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</si>
  <si>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</si>
  <si>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</si>
  <si>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</si>
  <si>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</si>
  <si>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</si>
  <si>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</si>
  <si>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</si>
  <si>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</si>
  <si>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</si>
  <si>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</si>
  <si>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</si>
  <si>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</si>
  <si>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</si>
  <si>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</si>
  <si>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</si>
  <si>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</si>
  <si>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</si>
  <si>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</si>
  <si>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</si>
  <si>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</si>
  <si>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</si>
  <si>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</si>
  <si>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</si>
  <si>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</si>
  <si>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</si>
  <si>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</si>
  <si>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</si>
  <si>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</si>
  <si>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</si>
  <si>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</si>
  <si>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</si>
  <si>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</si>
  <si>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</si>
  <si>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</si>
  <si>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</si>
  <si>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</si>
  <si>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</si>
  <si>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</si>
  <si>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</si>
  <si>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</si>
  <si>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</si>
  <si>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</si>
  <si>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</si>
  <si>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</si>
  <si>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</si>
  <si>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</si>
  <si>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</si>
  <si>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</si>
  <si>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</si>
  <si>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</si>
  <si>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</si>
  <si>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</si>
  <si>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</si>
  <si>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</si>
  <si>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</si>
  <si>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</si>
  <si>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</si>
  <si>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</si>
  <si>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</si>
  <si>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</si>
  <si>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</si>
  <si>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</si>
  <si>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</si>
  <si>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</si>
  <si>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</si>
  <si>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</si>
  <si>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</si>
  <si>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</si>
  <si>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</si>
  <si>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</si>
  <si>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</si>
  <si>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</si>
  <si>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</si>
  <si>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</si>
  <si>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</si>
  <si>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</si>
  <si>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</si>
  <si>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</si>
  <si>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</si>
  <si>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</si>
  <si>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</si>
  <si>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</si>
  <si>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</si>
  <si>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</si>
  <si>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</si>
  <si>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</si>
  <si>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</si>
  <si>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</si>
  <si>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</si>
  <si>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</si>
  <si>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</si>
  <si>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</si>
  <si>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</si>
  <si>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</si>
  <si>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</si>
  <si>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</si>
  <si>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</si>
  <si>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</si>
  <si>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</si>
  <si>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</si>
  <si>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</si>
  <si>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</si>
  <si>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</si>
  <si>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</si>
  <si>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</si>
  <si>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</si>
  <si>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</si>
  <si>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</si>
  <si>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</si>
  <si>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</si>
  <si>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</si>
  <si>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</si>
  <si>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</si>
  <si>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</si>
  <si>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</si>
  <si>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</si>
  <si>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</si>
  <si>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</si>
  <si>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</si>
  <si>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</si>
  <si>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</si>
  <si>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</si>
  <si>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</si>
  <si>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</si>
  <si>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</si>
  <si>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</si>
  <si>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</si>
  <si>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</si>
  <si>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</si>
  <si>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</si>
  <si>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</si>
  <si>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</si>
  <si>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</si>
  <si>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</si>
  <si>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</si>
  <si>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</si>
  <si>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</si>
  <si>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</si>
  <si>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</si>
  <si>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</si>
  <si>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</si>
  <si>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</si>
  <si>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</si>
  <si>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</si>
  <si>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</si>
  <si>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</si>
  <si>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</si>
  <si>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</si>
  <si>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</si>
  <si>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</si>
  <si>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</si>
  <si>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</si>
  <si>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</si>
  <si>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</si>
  <si>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</si>
  <si>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</si>
  <si>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</si>
  <si>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</si>
  <si>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</si>
  <si>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</si>
  <si>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</si>
  <si>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</si>
  <si>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</si>
  <si>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</si>
  <si>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</si>
  <si>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</si>
  <si>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</si>
  <si>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</si>
  <si>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</si>
  <si>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</si>
  <si>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</si>
  <si>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</si>
  <si>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</si>
  <si>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</si>
  <si>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</si>
  <si>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</si>
  <si>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</si>
  <si>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</si>
  <si>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</si>
  <si>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</si>
  <si>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</si>
  <si>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</si>
  <si>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</si>
  <si>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</si>
  <si>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</si>
  <si>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</si>
  <si>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</si>
  <si>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</si>
  <si>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</si>
  <si>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</si>
  <si>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</si>
  <si>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</si>
  <si>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</si>
  <si>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</si>
  <si>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</si>
  <si>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</si>
  <si>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</si>
  <si>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</si>
  <si>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</si>
  <si>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</si>
  <si>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</si>
  <si>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</si>
  <si>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</si>
  <si>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</si>
  <si>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</si>
  <si>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</si>
  <si>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</si>
  <si>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</si>
  <si>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</si>
  <si>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</si>
  <si>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</si>
  <si>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</si>
  <si>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</si>
  <si>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</si>
  <si>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</si>
  <si>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</si>
  <si>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</si>
  <si>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</si>
  <si>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</si>
  <si>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</si>
  <si>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</si>
  <si>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</si>
  <si>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</si>
  <si>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</si>
  <si>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</si>
  <si>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</si>
  <si>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</si>
  <si>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</si>
  <si>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</si>
  <si>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</si>
  <si>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</si>
  <si>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</si>
  <si>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</si>
  <si>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</si>
  <si>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</si>
  <si>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</si>
  <si>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</si>
  <si>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</si>
  <si>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</si>
  <si>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</si>
  <si>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</si>
  <si>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</si>
  <si>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</si>
  <si>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</si>
  <si>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</si>
  <si>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</si>
  <si>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</si>
  <si>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</si>
  <si>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</si>
  <si>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</si>
  <si>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</si>
  <si>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</si>
  <si>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</si>
  <si>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</si>
  <si>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</si>
  <si>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</si>
  <si>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</si>
  <si>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</si>
  <si>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</si>
  <si>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</si>
  <si>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</si>
  <si>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</si>
  <si>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</si>
  <si>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</si>
  <si>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</si>
  <si>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</si>
  <si>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</si>
  <si>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</si>
  <si>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</si>
  <si>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</si>
  <si>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</si>
  <si>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</si>
  <si>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</si>
  <si>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</si>
  <si>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</si>
  <si>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</si>
  <si>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</si>
  <si>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</si>
  <si>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</si>
  <si>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</si>
  <si>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</si>
  <si>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</si>
  <si>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</si>
  <si>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</si>
  <si>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</si>
  <si>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</si>
  <si>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</si>
  <si>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</si>
  <si>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</si>
  <si>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</si>
  <si>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</si>
  <si>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</si>
  <si>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</si>
  <si>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</si>
  <si>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</si>
  <si>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</si>
  <si>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</si>
  <si>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</si>
  <si>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</si>
  <si>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</si>
  <si>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</si>
  <si>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</si>
  <si>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</si>
  <si>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</si>
  <si>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</si>
  <si>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</si>
  <si>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</si>
  <si>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</si>
  <si>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</si>
  <si>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</si>
  <si>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</si>
  <si>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</si>
  <si>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</si>
  <si>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</si>
  <si>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</si>
  <si>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</si>
  <si>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</si>
  <si>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</si>
  <si>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</si>
  <si>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</si>
  <si>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</si>
  <si>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</si>
  <si>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</si>
  <si>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</si>
  <si>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</si>
  <si>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</si>
  <si>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</si>
  <si>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</si>
  <si>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</si>
  <si>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</si>
  <si>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</si>
  <si>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</si>
  <si>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</si>
  <si>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</si>
  <si>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</si>
  <si>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</si>
  <si>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</si>
  <si>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</si>
  <si>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</si>
  <si>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</si>
  <si>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</si>
  <si>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</si>
  <si>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</si>
  <si>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</si>
  <si>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</si>
  <si>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</si>
  <si>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</si>
  <si>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</si>
  <si>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</si>
  <si>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</si>
  <si>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</si>
  <si>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</si>
  <si>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</si>
  <si>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</si>
  <si>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</si>
  <si>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</si>
  <si>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</si>
  <si>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</si>
  <si>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</si>
  <si>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</si>
  <si>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</si>
  <si>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</si>
  <si>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</si>
  <si>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</si>
  <si>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</si>
  <si>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</si>
  <si>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</si>
  <si>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</si>
  <si>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</si>
  <si>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</si>
  <si>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</si>
  <si>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</si>
  <si>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</si>
  <si>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</si>
  <si>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</si>
  <si>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</si>
  <si>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</si>
  <si>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</si>
  <si>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</si>
  <si>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</si>
  <si>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</si>
  <si>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</si>
  <si>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</si>
  <si>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</si>
  <si>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</si>
  <si>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</si>
  <si>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</si>
  <si>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</si>
  <si>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</si>
  <si>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</si>
  <si>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</si>
  <si>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</si>
  <si>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</si>
  <si>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</si>
  <si>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</si>
  <si>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</si>
  <si>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</si>
  <si>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</si>
  <si>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</si>
  <si>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</si>
  <si>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</si>
  <si>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</si>
  <si>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</si>
  <si>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</si>
  <si>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</si>
  <si>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</si>
  <si>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</si>
  <si>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</si>
  <si>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</si>
  <si>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</si>
  <si>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</si>
  <si>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</si>
  <si>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</si>
  <si>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</si>
  <si>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</si>
  <si>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</si>
  <si>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</si>
  <si>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</si>
  <si>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</si>
  <si>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</si>
  <si>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</si>
  <si>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</si>
  <si>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</si>
  <si>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</si>
  <si>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</si>
  <si>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</si>
  <si>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</si>
  <si>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</si>
  <si>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</si>
  <si>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</si>
  <si>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</si>
  <si>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</si>
  <si>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</si>
  <si>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</si>
  <si>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</si>
  <si>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</si>
  <si>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</si>
  <si>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</si>
  <si>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</si>
  <si>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</si>
  <si>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</si>
  <si>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</si>
  <si>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</si>
  <si>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</si>
  <si>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</si>
  <si>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</si>
  <si>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</si>
  <si>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</si>
  <si>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</si>
  <si>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</si>
  <si>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</si>
  <si>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</si>
  <si>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</si>
  <si>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</si>
  <si>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</si>
  <si>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</si>
  <si>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</si>
  <si>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</si>
  <si>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</si>
  <si>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</si>
  <si>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</si>
  <si>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</si>
  <si>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</si>
  <si>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</si>
  <si>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</si>
  <si>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</si>
  <si>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</si>
  <si>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</si>
  <si>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</si>
  <si>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</si>
  <si>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</si>
  <si>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</si>
  <si>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</si>
  <si>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</si>
  <si>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</si>
  <si>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</si>
  <si>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</si>
  <si>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</si>
  <si>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</si>
  <si>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</si>
  <si>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</si>
  <si>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</si>
  <si>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</si>
  <si>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</si>
  <si>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</si>
  <si>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</si>
  <si>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</si>
  <si>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</si>
  <si>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</si>
  <si>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</si>
  <si>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</si>
  <si>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</si>
  <si>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</si>
  <si>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</si>
  <si>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</si>
  <si>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</si>
  <si>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</si>
  <si>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</si>
  <si>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</si>
  <si>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</si>
  <si>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</si>
  <si>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</si>
  <si>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</si>
  <si>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</si>
  <si>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</si>
  <si>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</si>
  <si>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</si>
  <si>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</si>
  <si>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</si>
  <si>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</si>
  <si>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</si>
  <si>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</si>
  <si>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</si>
  <si>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</si>
  <si>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</si>
  <si>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</si>
  <si>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</si>
  <si>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</si>
  <si>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</si>
  <si>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</si>
  <si>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</si>
  <si>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</si>
  <si>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</si>
  <si>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</si>
  <si>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</si>
  <si>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</si>
  <si>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</si>
  <si>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</si>
  <si>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</si>
  <si>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</si>
  <si>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</si>
  <si>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</si>
  <si>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</si>
  <si>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</si>
  <si>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</si>
  <si>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</si>
  <si>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</si>
  <si>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</si>
  <si>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</si>
  <si>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</si>
  <si>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</si>
  <si>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</si>
  <si>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</si>
  <si>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</si>
  <si>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</si>
  <si>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</si>
  <si>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</si>
  <si>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</si>
  <si>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</si>
  <si>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</si>
  <si>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</si>
  <si>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</si>
  <si>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</si>
  <si>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</si>
  <si>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</si>
  <si>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</si>
  <si>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</si>
  <si>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</si>
  <si>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</si>
  <si>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</si>
  <si>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</si>
  <si>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</si>
  <si>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</si>
  <si>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</si>
  <si>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</si>
  <si>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</si>
  <si>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</si>
  <si>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</si>
  <si>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</si>
  <si>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</si>
  <si>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</si>
  <si>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</si>
  <si>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</si>
  <si>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</si>
  <si>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</si>
  <si>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</si>
  <si>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</si>
  <si>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</si>
  <si>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</si>
  <si>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</si>
  <si>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</si>
  <si>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</si>
  <si>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</si>
  <si>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</si>
  <si>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</si>
  <si>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</si>
  <si>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</si>
  <si>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</si>
  <si>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</si>
  <si>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</si>
  <si>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</si>
  <si>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</si>
  <si>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</si>
  <si>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</si>
  <si>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</si>
  <si>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</si>
  <si>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</si>
  <si>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</si>
  <si>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</si>
  <si>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</si>
  <si>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</si>
  <si>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</si>
  <si>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</si>
  <si>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</si>
  <si>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</si>
  <si>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</si>
  <si>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</si>
  <si>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</si>
  <si>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</si>
  <si>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</si>
  <si>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</si>
  <si>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</si>
  <si>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</si>
  <si>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</si>
  <si>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</si>
  <si>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</si>
  <si>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</si>
  <si>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</si>
  <si>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</si>
  <si>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</si>
  <si>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</si>
  <si>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</si>
  <si>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</si>
  <si>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</si>
  <si>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</si>
  <si>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</si>
  <si>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</si>
  <si>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</si>
  <si>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</si>
  <si>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</si>
  <si>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</si>
  <si>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</si>
  <si>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</si>
  <si>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</si>
  <si>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</si>
  <si>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</si>
  <si>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</si>
  <si>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</si>
  <si>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</si>
  <si>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</si>
  <si>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</si>
  <si>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</si>
  <si>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</si>
  <si>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</si>
  <si>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</si>
  <si>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</si>
  <si>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</si>
  <si>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</si>
  <si>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</si>
  <si>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</si>
  <si>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</si>
  <si>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</si>
  <si>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</si>
  <si>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</si>
  <si>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</si>
  <si>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</si>
  <si>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</si>
  <si>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</si>
  <si>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</si>
  <si>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</si>
  <si>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</si>
  <si>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</si>
  <si>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</si>
  <si>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</si>
  <si>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</si>
  <si>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</si>
  <si>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</si>
  <si>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</si>
  <si>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</si>
  <si>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</si>
  <si>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</si>
  <si>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</si>
  <si>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</si>
  <si>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</si>
  <si>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</si>
  <si>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</si>
  <si>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</si>
  <si>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</si>
  <si>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</si>
  <si>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</si>
  <si>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</si>
  <si>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</si>
  <si>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</si>
  <si>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</si>
  <si>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</si>
  <si>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</si>
  <si>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</si>
  <si>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</si>
  <si>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</si>
  <si>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</si>
  <si>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</si>
  <si>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</si>
  <si>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</si>
  <si>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</si>
  <si>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</si>
  <si>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</si>
  <si>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</si>
  <si>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</si>
  <si>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</si>
  <si>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</si>
  <si>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</si>
  <si>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</si>
  <si>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</si>
  <si>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</si>
  <si>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</si>
  <si>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</si>
  <si>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</si>
  <si>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</si>
  <si>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</si>
  <si>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</si>
  <si>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</si>
  <si>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</si>
  <si>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</si>
  <si>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</si>
  <si>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</si>
  <si>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</si>
  <si>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</si>
  <si>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</si>
  <si>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</si>
  <si>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</si>
  <si>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</si>
  <si>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</si>
  <si>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</si>
  <si>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</si>
  <si>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</si>
  <si>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</si>
  <si>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</si>
  <si>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</si>
  <si>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</si>
  <si>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</si>
  <si>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</si>
  <si>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</si>
  <si>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</si>
  <si>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</si>
  <si>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</si>
  <si>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</si>
  <si>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</si>
  <si>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</si>
  <si>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</si>
  <si>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</si>
  <si>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</si>
  <si>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</si>
  <si>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</si>
  <si>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</si>
  <si>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</si>
  <si>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</si>
  <si>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</si>
  <si>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</si>
  <si>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</si>
  <si>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</si>
  <si>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</si>
  <si>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</si>
  <si>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</si>
  <si>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</si>
  <si>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</si>
  <si>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</si>
  <si>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</si>
  <si>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</si>
  <si>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</si>
  <si>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</si>
  <si>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</si>
  <si>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</si>
  <si>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</si>
  <si>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</si>
  <si>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</si>
  <si>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</si>
  <si>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</si>
  <si>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</si>
  <si>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</si>
  <si>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</si>
  <si>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</si>
  <si>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</si>
  <si>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</si>
  <si>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</si>
  <si>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</si>
  <si>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</si>
  <si>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</si>
  <si>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</si>
  <si>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</si>
  <si>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</si>
  <si>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</si>
  <si>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</si>
  <si>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</si>
  <si>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</si>
  <si>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</si>
  <si>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</si>
  <si>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</si>
  <si>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</si>
  <si>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</si>
  <si>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</si>
  <si>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</si>
  <si>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</si>
  <si>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</si>
  <si>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</si>
  <si>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</si>
  <si>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</si>
  <si>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</si>
  <si>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</si>
  <si>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</si>
  <si>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</si>
  <si>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</si>
  <si>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</si>
  <si>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</si>
  <si>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</si>
  <si>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</si>
  <si>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</si>
  <si>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</si>
  <si>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</si>
  <si>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</si>
  <si>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</si>
  <si>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</si>
  <si>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</si>
  <si>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</si>
  <si>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</si>
  <si>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</si>
  <si>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</si>
  <si>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</si>
  <si>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</si>
  <si>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</si>
  <si>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</si>
  <si>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</si>
  <si>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</si>
  <si>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</si>
  <si>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</si>
  <si>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</si>
  <si>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</si>
  <si>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</si>
  <si>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</si>
  <si>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</si>
  <si>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</si>
  <si>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</si>
  <si>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</si>
  <si>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</si>
  <si>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</si>
  <si>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</si>
  <si>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</si>
  <si>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</si>
  <si>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</si>
  <si>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</si>
  <si>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</si>
  <si>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</si>
  <si>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</si>
  <si>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</si>
  <si>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</si>
  <si>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</si>
  <si>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</si>
  <si>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</si>
  <si>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</si>
  <si>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</si>
  <si>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</si>
  <si>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</si>
  <si>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</si>
  <si>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</si>
  <si>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</si>
  <si>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</si>
  <si>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</si>
  <si>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</si>
  <si>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</si>
  <si>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</si>
  <si>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</si>
  <si>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</si>
  <si>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</si>
  <si>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</si>
  <si>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</si>
  <si>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</si>
  <si>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</si>
  <si>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</si>
  <si>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</si>
  <si>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</si>
  <si>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</si>
  <si>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</si>
  <si>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</si>
  <si>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</si>
  <si>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</si>
  <si>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</si>
  <si>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</si>
  <si>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</si>
  <si>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</si>
  <si>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</si>
  <si>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</si>
  <si>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</si>
  <si>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</si>
  <si>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</si>
  <si>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</si>
  <si>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</si>
  <si>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</si>
  <si>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</si>
  <si>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</si>
  <si>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</si>
  <si>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</si>
  <si>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</si>
  <si>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</si>
  <si>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</si>
  <si>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</si>
  <si>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</si>
  <si>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</si>
  <si>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</si>
  <si>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</si>
  <si>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</si>
  <si>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</si>
  <si>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</si>
  <si>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</si>
  <si>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</si>
  <si>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</si>
  <si>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</si>
  <si>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</si>
  <si>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</si>
  <si>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</si>
  <si>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</si>
  <si>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</si>
  <si>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</si>
  <si>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</si>
  <si>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</si>
  <si>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</si>
  <si>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</si>
  <si>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</si>
  <si>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</si>
  <si>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</si>
  <si>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</si>
  <si>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</si>
  <si>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</si>
  <si>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</si>
  <si>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</si>
  <si>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</si>
  <si>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</si>
  <si>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</si>
  <si>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</si>
  <si>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</si>
  <si>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</si>
  <si>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</si>
  <si>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</si>
  <si>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</si>
  <si>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</si>
  <si>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</si>
  <si>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</si>
  <si>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</si>
  <si>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</si>
  <si>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</si>
  <si>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</si>
  <si>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</si>
  <si>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</si>
  <si>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</si>
  <si>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</si>
  <si>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</si>
  <si>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</si>
  <si>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</si>
  <si>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</si>
  <si>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</si>
  <si>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</si>
  <si>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</si>
  <si>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</si>
  <si>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</si>
  <si>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</si>
  <si>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</si>
  <si>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</si>
  <si>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</si>
  <si>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</si>
  <si>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</si>
  <si>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</si>
  <si>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</si>
  <si>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</si>
  <si>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</si>
  <si>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</si>
  <si>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</si>
  <si>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</si>
  <si>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</si>
  <si>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</si>
  <si>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</si>
  <si>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</si>
  <si>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</si>
  <si>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</si>
  <si>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</si>
  <si>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</si>
  <si>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</si>
  <si>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</si>
  <si>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</si>
  <si>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</si>
  <si>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</si>
  <si>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</si>
  <si>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</si>
  <si>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</si>
  <si>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</si>
  <si>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</si>
  <si>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</si>
  <si>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</si>
  <si>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</si>
  <si>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</si>
  <si>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</si>
  <si>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</si>
  <si>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</si>
  <si>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</si>
  <si>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</si>
  <si>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</si>
  <si>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</si>
  <si>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</si>
  <si>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</si>
  <si>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</si>
  <si>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</si>
  <si>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</si>
  <si>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</si>
  <si>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</si>
  <si>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</si>
  <si>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</si>
  <si>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</si>
  <si>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</si>
  <si>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</si>
  <si>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</si>
  <si>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</si>
  <si>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</si>
  <si>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</si>
  <si>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</si>
  <si>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</si>
  <si>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</si>
  <si>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</si>
  <si>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</si>
  <si>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</si>
  <si>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</si>
  <si>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</si>
  <si>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</si>
  <si>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</si>
  <si>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</si>
  <si>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</si>
  <si>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</si>
  <si>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</si>
  <si>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</si>
  <si>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</si>
  <si>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</si>
  <si>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</si>
  <si>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</si>
  <si>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</si>
  <si>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</si>
  <si>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</si>
  <si>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</si>
  <si>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</si>
  <si>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</si>
  <si>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</si>
  <si>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</si>
  <si>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</si>
  <si>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</si>
  <si>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</si>
  <si>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</si>
  <si>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</si>
  <si>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</si>
  <si>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</si>
  <si>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</si>
  <si>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</si>
  <si>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</si>
  <si>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</si>
  <si>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</si>
  <si>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</si>
  <si>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</si>
  <si>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</si>
  <si>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</si>
  <si>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</si>
  <si>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</si>
  <si>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</si>
  <si>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</si>
  <si>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</si>
  <si>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</si>
  <si>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</si>
  <si>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</si>
  <si>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</si>
  <si>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</si>
  <si>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</si>
  <si>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</si>
  <si>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</si>
  <si>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</si>
  <si>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</si>
  <si>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</si>
  <si>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</si>
  <si>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</si>
  <si>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</si>
  <si>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</si>
  <si>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</si>
  <si>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</si>
  <si>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</si>
  <si>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</si>
  <si>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</si>
  <si>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</si>
  <si>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</si>
  <si>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</si>
  <si>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</si>
  <si>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</si>
  <si>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</si>
  <si>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</si>
  <si>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</si>
  <si>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</si>
  <si>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</si>
  <si>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</si>
  <si>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</si>
  <si>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</si>
  <si>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</si>
  <si>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</si>
  <si>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</si>
  <si>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</si>
  <si>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</si>
  <si>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</si>
  <si>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</si>
  <si>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</si>
  <si>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</si>
  <si>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</si>
  <si>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</si>
  <si>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</si>
  <si>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</si>
  <si>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</si>
  <si>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</si>
  <si>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</si>
  <si>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</si>
  <si>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</si>
  <si>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</si>
  <si>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</si>
  <si>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</si>
  <si>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</si>
  <si>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</si>
  <si>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</si>
  <si>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</si>
  <si>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</si>
  <si>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</si>
  <si>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</si>
  <si>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</si>
  <si>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</si>
  <si>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</si>
  <si>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</si>
  <si>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</si>
  <si>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</si>
  <si>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</si>
  <si>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</si>
  <si>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</si>
  <si>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</si>
  <si>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</si>
  <si>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</si>
  <si>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</si>
  <si>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</si>
  <si>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</si>
  <si>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</si>
  <si>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</si>
  <si>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</si>
  <si>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</si>
  <si>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</si>
  <si>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</si>
  <si>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</si>
  <si>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</si>
  <si>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</si>
  <si>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</si>
  <si>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</si>
  <si>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</si>
  <si>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</si>
  <si>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</si>
  <si>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</si>
  <si>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</si>
  <si>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</si>
  <si>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</si>
  <si>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</si>
  <si>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</si>
  <si>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</si>
  <si>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</si>
  <si>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</si>
  <si>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</si>
  <si>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</si>
  <si>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</si>
  <si>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</si>
  <si>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</si>
  <si>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</si>
  <si>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</si>
  <si>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</si>
  <si>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</si>
  <si>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</si>
  <si>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</si>
  <si>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</si>
  <si>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</si>
  <si>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</si>
  <si>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</si>
  <si>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</si>
  <si>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</si>
  <si>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</si>
  <si>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</si>
  <si>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</si>
  <si>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</si>
  <si>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</si>
  <si>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</si>
  <si>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</si>
  <si>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</si>
  <si>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</si>
  <si>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</si>
  <si>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</si>
  <si>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</si>
  <si>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</si>
  <si>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</si>
  <si>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</si>
  <si>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</si>
  <si>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</si>
  <si>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</si>
  <si>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</si>
  <si>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</si>
  <si>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</si>
  <si>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</si>
  <si>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</si>
  <si>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</si>
  <si>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</si>
  <si>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</si>
  <si>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</si>
  <si>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</si>
  <si>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</si>
  <si>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</si>
  <si>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</si>
  <si>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</si>
  <si>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</si>
  <si>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</si>
  <si>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</si>
  <si>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</si>
  <si>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</si>
  <si>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</si>
  <si>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</si>
  <si>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</si>
  <si>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</si>
  <si>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</si>
  <si>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</si>
  <si>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</si>
  <si>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</si>
  <si>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</si>
  <si>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</si>
  <si>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</si>
  <si>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</si>
  <si>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</si>
  <si>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</si>
  <si>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</si>
  <si>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</si>
  <si>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</si>
  <si>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</si>
  <si>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</si>
  <si>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</si>
  <si>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</si>
  <si>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</si>
  <si>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</si>
  <si>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</si>
  <si>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</si>
  <si>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</si>
  <si>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</si>
  <si>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</si>
  <si>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</si>
  <si>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</si>
  <si>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</si>
  <si>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</si>
  <si>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</si>
  <si>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</si>
  <si>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</si>
  <si>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</si>
  <si>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</si>
  <si>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</si>
  <si>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</si>
  <si>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</si>
  <si>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</si>
  <si>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</si>
  <si>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</si>
  <si>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</si>
  <si>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</si>
  <si>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</si>
  <si>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</si>
  <si>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</si>
  <si>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</si>
  <si>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</si>
  <si>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</si>
  <si>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</si>
  <si>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</si>
  <si>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</si>
  <si>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</si>
  <si>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</si>
  <si>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</si>
  <si>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</si>
  <si>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</si>
  <si>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</si>
  <si>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</si>
  <si>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</si>
  <si>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</si>
  <si>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</si>
  <si>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</si>
  <si>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</si>
  <si>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</si>
  <si>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</si>
  <si>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</si>
  <si>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</si>
  <si>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</si>
  <si>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</si>
  <si>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</si>
  <si>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</si>
  <si>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</si>
  <si>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</si>
  <si>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</si>
  <si>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</si>
  <si>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</si>
  <si>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</si>
  <si>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</si>
  <si>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</si>
  <si>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</si>
  <si>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</si>
  <si>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</si>
  <si>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</si>
  <si>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</si>
  <si>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</si>
  <si>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</si>
  <si>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</si>
  <si>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</si>
  <si>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</si>
  <si>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</si>
  <si>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</si>
  <si>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</si>
  <si>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</si>
  <si>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</si>
  <si>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</si>
  <si>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</si>
  <si>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</si>
  <si>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</si>
  <si>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</si>
  <si>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</si>
  <si>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</si>
  <si>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</si>
  <si>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</si>
  <si>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</si>
  <si>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</si>
  <si>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</si>
  <si>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</si>
  <si>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</si>
  <si>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</si>
  <si>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</si>
  <si>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</si>
  <si>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</si>
  <si>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</si>
  <si>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</si>
  <si>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</si>
  <si>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</si>
  <si>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</si>
  <si>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</si>
  <si>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</si>
  <si>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</si>
  <si>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</si>
  <si>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</si>
  <si>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</si>
  <si>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</si>
  <si>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</si>
  <si>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</si>
  <si>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</si>
  <si>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</si>
  <si>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</si>
  <si>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</si>
  <si>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</si>
  <si>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</si>
  <si>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</si>
  <si>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</si>
  <si>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</si>
  <si>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</si>
  <si>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</si>
  <si>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</si>
  <si>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</si>
  <si>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</si>
  <si>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</si>
  <si>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</si>
  <si>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</si>
  <si>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</si>
  <si>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</si>
  <si>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</si>
  <si>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</si>
  <si>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</si>
  <si>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</si>
  <si>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</si>
  <si>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</si>
  <si>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</si>
  <si>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</si>
  <si>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</si>
  <si>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</si>
  <si>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</si>
  <si>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</si>
  <si>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</si>
  <si>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</si>
  <si>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</si>
  <si>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</si>
  <si>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</si>
  <si>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</si>
  <si>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</si>
  <si>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</si>
  <si>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</si>
  <si>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</si>
  <si>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</si>
  <si>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</si>
  <si>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</si>
  <si>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</si>
  <si>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</si>
  <si>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</si>
  <si>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</si>
  <si>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</si>
  <si>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</si>
  <si>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</si>
  <si>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</si>
  <si>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</si>
  <si>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</si>
  <si>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</si>
  <si>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</si>
  <si>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</si>
  <si>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</si>
  <si>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</si>
  <si>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</si>
  <si>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</si>
  <si>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</si>
  <si>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</si>
  <si>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</si>
  <si>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</si>
  <si>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</si>
  <si>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</si>
  <si>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</si>
  <si>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</si>
  <si>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</si>
  <si>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</si>
  <si>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</si>
  <si>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</si>
  <si>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</si>
  <si>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</si>
  <si>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</si>
  <si>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</si>
  <si>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</si>
  <si>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</si>
  <si>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</si>
  <si>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</si>
  <si>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</si>
  <si>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</si>
  <si>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</si>
  <si>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</si>
  <si>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</si>
  <si>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</si>
  <si>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</si>
  <si>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</si>
  <si>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</si>
  <si>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</si>
  <si>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</si>
  <si>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</si>
  <si>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</si>
  <si>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</si>
  <si>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</si>
  <si>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</si>
  <si>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</si>
  <si>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</si>
  <si>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</si>
  <si>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</si>
  <si>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</si>
  <si>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</si>
  <si>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</si>
  <si>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</si>
  <si>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</si>
  <si>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</si>
  <si>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</si>
  <si>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</si>
  <si>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</si>
  <si>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</si>
  <si>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</si>
  <si>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</si>
  <si>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</si>
  <si>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</si>
  <si>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</si>
  <si>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</si>
  <si>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</si>
  <si>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</si>
  <si>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</si>
  <si>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</si>
  <si>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</si>
  <si>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</si>
  <si>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</si>
  <si>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</si>
  <si>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</si>
  <si>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</si>
  <si>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</si>
  <si>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</si>
  <si>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</si>
  <si>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</si>
  <si>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</si>
  <si>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</si>
  <si>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</si>
  <si>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</si>
  <si>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</si>
  <si>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</si>
  <si>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</si>
  <si>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</si>
  <si>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</si>
  <si>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</si>
  <si>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</si>
  <si>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</si>
  <si>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</si>
  <si>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</si>
  <si>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</si>
  <si>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</si>
  <si>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</si>
  <si>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</si>
  <si>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</si>
  <si>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</si>
  <si>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</si>
  <si>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</si>
  <si>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</si>
  <si>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</si>
  <si>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</si>
  <si>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</si>
  <si>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</si>
  <si>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</si>
  <si>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</si>
  <si>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</si>
  <si>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</si>
  <si>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</si>
  <si>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</si>
  <si>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</si>
  <si>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</si>
  <si>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</si>
  <si>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</si>
  <si>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</si>
  <si>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</si>
  <si>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</si>
  <si>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</si>
  <si>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</si>
  <si>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</si>
  <si>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</si>
  <si>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</si>
  <si>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</si>
  <si>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</si>
  <si>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</si>
  <si>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</si>
  <si>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</si>
  <si>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</si>
  <si>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</si>
  <si>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</si>
  <si>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</si>
  <si>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</si>
  <si>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</si>
  <si>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</si>
  <si>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</si>
  <si>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</si>
  <si>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</si>
  <si>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</si>
  <si>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</si>
  <si>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</si>
  <si>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</si>
  <si>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</si>
  <si>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</si>
  <si>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</si>
  <si>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</si>
  <si>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</si>
  <si>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</si>
  <si>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</si>
  <si>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</si>
  <si>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</si>
  <si>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</si>
  <si>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</si>
  <si>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</si>
  <si>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</si>
  <si>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</si>
  <si>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</si>
  <si>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</si>
  <si>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</si>
  <si>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</si>
  <si>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</si>
  <si>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</si>
  <si>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</si>
  <si>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</si>
  <si>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</si>
  <si>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</si>
  <si>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</si>
  <si>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</si>
  <si>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</si>
  <si>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</si>
  <si>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</si>
  <si>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</si>
  <si>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</si>
  <si>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</si>
  <si>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</si>
  <si>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</si>
  <si>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</si>
  <si>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</si>
  <si>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</si>
  <si>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</si>
  <si>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</si>
  <si>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</si>
  <si>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</si>
  <si>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</si>
  <si>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</si>
  <si>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</si>
  <si>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</si>
  <si>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</si>
  <si>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</si>
  <si>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</si>
  <si>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</si>
  <si>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</si>
  <si>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</si>
  <si>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</si>
  <si>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</si>
  <si>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</si>
  <si>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</si>
  <si>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</si>
  <si>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</si>
  <si>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</si>
  <si>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</si>
  <si>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</si>
  <si>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</si>
  <si>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</si>
  <si>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</si>
  <si>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</si>
  <si>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</si>
  <si>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</si>
  <si>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</si>
  <si>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</si>
  <si>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</si>
  <si>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</si>
  <si>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</si>
  <si>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</si>
  <si>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</si>
  <si>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</si>
  <si>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</si>
  <si>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</si>
  <si>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</si>
  <si>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</si>
  <si>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</si>
  <si>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</si>
  <si>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</si>
  <si>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</si>
  <si>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</si>
  <si>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</si>
  <si>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</si>
  <si>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</si>
  <si>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</si>
  <si>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</si>
  <si>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</si>
  <si>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</si>
  <si>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</si>
  <si>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</si>
  <si>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</si>
  <si>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</si>
  <si>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</si>
  <si>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</si>
  <si>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</si>
  <si>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</si>
  <si>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</si>
  <si>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</si>
  <si>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</si>
  <si>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</si>
  <si>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</si>
  <si>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</si>
  <si>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</si>
  <si>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</si>
  <si>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</si>
  <si>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</si>
  <si>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</si>
  <si>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</si>
  <si>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</si>
  <si>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</si>
  <si>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</si>
  <si>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</si>
  <si>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</si>
  <si>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</si>
  <si>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</si>
  <si>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</si>
  <si>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</si>
  <si>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</si>
  <si>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</si>
  <si>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</si>
  <si>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</si>
  <si>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</si>
  <si>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</si>
  <si>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</si>
  <si>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</si>
  <si>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</si>
  <si>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</si>
  <si>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</si>
  <si>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</si>
  <si>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</si>
  <si>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</si>
  <si>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</si>
  <si>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</si>
  <si>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</si>
  <si>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</si>
  <si>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</si>
  <si>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</si>
  <si>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</si>
  <si>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</si>
  <si>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</si>
  <si>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</si>
  <si>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</si>
  <si>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</si>
  <si>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</si>
  <si>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</si>
  <si>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</si>
  <si>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</si>
  <si>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</si>
  <si>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</si>
  <si>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</si>
  <si>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</si>
  <si>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</si>
  <si>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</si>
  <si>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</si>
  <si>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</si>
  <si>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</si>
  <si>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</si>
  <si>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</si>
  <si>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</si>
  <si>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</si>
  <si>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</si>
  <si>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</si>
  <si>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</si>
  <si>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</si>
  <si>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</si>
  <si>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</si>
  <si>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</si>
  <si>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</si>
  <si>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</si>
  <si>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</si>
  <si>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</si>
  <si>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</si>
  <si>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</si>
  <si>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</si>
  <si>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</si>
  <si>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</si>
  <si>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</si>
  <si>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</si>
  <si>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</si>
  <si>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</si>
  <si>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</si>
  <si>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</si>
  <si>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</si>
  <si>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</si>
  <si>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</si>
  <si>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</si>
  <si>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</si>
  <si>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</si>
  <si>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</si>
  <si>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</si>
  <si>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</si>
  <si>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</si>
  <si>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</si>
  <si>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</si>
  <si>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</si>
  <si>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</si>
  <si>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</si>
  <si>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</si>
  <si>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</si>
  <si>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</si>
  <si>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</si>
  <si>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</si>
  <si>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</si>
  <si>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</si>
  <si>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</si>
  <si>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</si>
  <si>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</si>
  <si>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</si>
  <si>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</si>
  <si>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</si>
  <si>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</si>
  <si>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</si>
  <si>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</si>
  <si>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</si>
  <si>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</si>
  <si>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</si>
  <si>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</si>
  <si>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</si>
  <si>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</si>
  <si>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</si>
  <si>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</si>
  <si>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</si>
  <si>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</si>
  <si>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</si>
  <si>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</si>
  <si>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</si>
  <si>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</si>
  <si>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</si>
  <si>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</si>
  <si>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</si>
  <si>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</si>
  <si>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</si>
  <si>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</si>
  <si>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</si>
  <si>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</si>
  <si>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</si>
  <si>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</si>
  <si>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</si>
  <si>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</si>
  <si>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</si>
  <si>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</si>
  <si>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</si>
  <si>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</si>
  <si>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</si>
  <si>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</si>
  <si>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</si>
  <si>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</si>
  <si>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</si>
  <si>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</si>
  <si>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</si>
  <si>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</si>
  <si>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</si>
  <si>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</si>
  <si>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</si>
  <si>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</si>
  <si>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</si>
  <si>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</si>
  <si>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</si>
  <si>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</si>
  <si>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</si>
  <si>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</si>
  <si>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</si>
  <si>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</si>
  <si>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</si>
  <si>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</si>
  <si>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</si>
  <si>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</si>
  <si>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</si>
  <si>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</si>
  <si>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</si>
  <si>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</si>
  <si>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</si>
  <si>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</si>
  <si>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</si>
  <si>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</si>
  <si>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</si>
  <si>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</si>
  <si>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</si>
  <si>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</si>
  <si>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</si>
  <si>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</si>
  <si>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</si>
  <si>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</si>
  <si>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</si>
  <si>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</si>
  <si>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</si>
  <si>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</si>
  <si>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</si>
  <si>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</si>
  <si>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</si>
  <si>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</si>
  <si>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</si>
  <si>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</si>
  <si>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</si>
  <si>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</si>
  <si>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</si>
  <si>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</si>
  <si>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</si>
  <si>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</si>
  <si>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</si>
  <si>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</si>
  <si>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</si>
  <si>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</si>
  <si>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</si>
  <si>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</si>
  <si>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</si>
  <si>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</si>
  <si>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</si>
  <si>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</si>
  <si>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</si>
  <si>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</si>
  <si>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</si>
  <si>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</si>
  <si>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</si>
  <si>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</si>
  <si>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</si>
  <si>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</si>
  <si>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</si>
  <si>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</si>
  <si>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</si>
  <si>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</si>
  <si>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</si>
  <si>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</si>
  <si>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</si>
  <si>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</si>
  <si>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</si>
  <si>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</si>
  <si>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</si>
  <si>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</si>
  <si>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</si>
  <si>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</si>
  <si>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</si>
  <si>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</si>
  <si>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</si>
  <si>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</si>
  <si>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</si>
  <si>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</si>
  <si>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</si>
  <si>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</si>
  <si>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</si>
  <si>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</si>
  <si>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</si>
  <si>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</si>
  <si>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</si>
  <si>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</si>
  <si>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</si>
  <si>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</si>
  <si>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</si>
  <si>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</si>
  <si>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</si>
  <si>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</si>
  <si>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</si>
  <si>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</si>
  <si>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</si>
  <si>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</si>
  <si>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</si>
  <si>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</si>
  <si>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</si>
  <si>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</si>
  <si>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</si>
  <si>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</si>
  <si>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</si>
  <si>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</si>
  <si>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</si>
  <si>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</si>
  <si>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</si>
  <si>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</si>
  <si>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</si>
  <si>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</si>
  <si>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</si>
  <si>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</si>
  <si>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</si>
  <si>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</si>
  <si>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</si>
  <si>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</si>
  <si>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</si>
  <si>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</si>
  <si>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</si>
  <si>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</si>
  <si>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</si>
  <si>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</si>
  <si>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</si>
  <si>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</si>
  <si>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</si>
  <si>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</si>
  <si>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</si>
  <si>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</si>
  <si>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</si>
  <si>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</si>
  <si>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</si>
  <si>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</si>
  <si>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</si>
  <si>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</si>
  <si>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</si>
  <si>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</si>
  <si>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</si>
  <si>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</si>
  <si>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</si>
  <si>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</si>
  <si>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</si>
  <si>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</si>
  <si>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</si>
  <si>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</si>
  <si>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</si>
  <si>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</si>
  <si>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</si>
  <si>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</si>
  <si>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</si>
  <si>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</si>
  <si>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</si>
  <si>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</si>
  <si>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</si>
  <si>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</si>
  <si>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</si>
  <si>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</si>
  <si>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</si>
  <si>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</si>
  <si>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</si>
  <si>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</si>
  <si>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</si>
  <si>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</si>
  <si>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</si>
  <si>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</si>
  <si>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</si>
  <si>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</si>
  <si>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</si>
  <si>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</si>
  <si>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</si>
  <si>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</si>
  <si>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</si>
  <si>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</si>
  <si>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</si>
  <si>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</si>
  <si>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</si>
  <si>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</si>
  <si>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</si>
  <si>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</si>
  <si>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</si>
  <si>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</si>
  <si>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</si>
  <si>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</si>
  <si>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</si>
  <si>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</si>
  <si>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</si>
  <si>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</si>
  <si>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</si>
  <si>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</si>
  <si>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</si>
  <si>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</si>
  <si>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</si>
  <si>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</si>
  <si>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</si>
  <si>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</si>
  <si>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</si>
  <si>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</si>
  <si>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</si>
  <si>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</si>
  <si>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</si>
  <si>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</si>
  <si>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</si>
  <si>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</si>
  <si>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</si>
  <si>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</si>
  <si>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</si>
  <si>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</si>
  <si>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</si>
  <si>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</si>
  <si>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</si>
  <si>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</si>
  <si>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</si>
  <si>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</si>
  <si>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</si>
  <si>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</si>
  <si>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</si>
  <si>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</si>
  <si>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</si>
  <si>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</si>
  <si>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</si>
  <si>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</si>
  <si>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</si>
  <si>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</si>
  <si>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</si>
  <si>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</si>
  <si>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</si>
  <si>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</si>
  <si>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</si>
  <si>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</si>
  <si>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</si>
  <si>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</si>
  <si>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</si>
  <si>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</si>
  <si>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</si>
  <si>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</si>
  <si>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</si>
  <si>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</si>
  <si>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</si>
  <si>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</si>
  <si>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</si>
  <si>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</si>
  <si>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</si>
  <si>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</si>
  <si>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</si>
  <si>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</si>
  <si>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</si>
  <si>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</si>
  <si>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</si>
  <si>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</si>
  <si>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</si>
  <si>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</si>
  <si>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</si>
  <si>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</si>
  <si>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</si>
  <si>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</si>
  <si>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</si>
  <si>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</si>
  <si>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</si>
  <si>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</si>
  <si>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</si>
  <si>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</si>
  <si>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</si>
  <si>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</si>
  <si>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</si>
  <si>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</si>
  <si>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</si>
  <si>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</si>
  <si>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</si>
  <si>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</si>
  <si>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</si>
  <si>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</si>
  <si>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</si>
  <si>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</si>
  <si>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</si>
  <si>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</si>
  <si>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</si>
  <si>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</si>
  <si>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</si>
  <si>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</si>
  <si>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</si>
  <si>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</si>
  <si>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</si>
  <si>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</si>
  <si>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</si>
  <si>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</si>
  <si>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</si>
  <si>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</si>
  <si>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</si>
  <si>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</si>
  <si>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</si>
  <si>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</si>
  <si>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</si>
  <si>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</si>
  <si>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</si>
  <si>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</si>
  <si>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</si>
  <si>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</si>
  <si>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</si>
  <si>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</si>
  <si>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</si>
  <si>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</si>
  <si>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</si>
  <si>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</si>
  <si>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</si>
  <si>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</si>
  <si>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</si>
  <si>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</si>
  <si>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</si>
  <si>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</si>
  <si>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</si>
  <si>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</si>
  <si>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</si>
  <si>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</si>
  <si>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</si>
  <si>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</si>
  <si>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</si>
  <si>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</si>
  <si>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</si>
  <si>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</si>
  <si>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</si>
  <si>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</si>
  <si>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</si>
  <si>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</si>
  <si>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</si>
  <si>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</si>
  <si>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</si>
  <si>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</si>
  <si>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</si>
  <si>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</si>
  <si>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</si>
  <si>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</si>
  <si>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</si>
  <si>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</si>
  <si>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</si>
  <si>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</si>
  <si>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</si>
  <si>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</si>
  <si>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</si>
  <si>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</si>
  <si>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</si>
  <si>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</si>
  <si>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</si>
  <si>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</si>
  <si>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</si>
  <si>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</si>
  <si>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</si>
  <si>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</si>
  <si>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</si>
  <si>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</si>
  <si>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</si>
  <si>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</si>
  <si>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</si>
  <si>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</si>
  <si>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</si>
  <si>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</si>
  <si>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</si>
  <si>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</si>
  <si>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</si>
  <si>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</si>
  <si>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</si>
  <si>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</si>
  <si>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</si>
  <si>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</si>
  <si>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</si>
  <si>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</si>
  <si>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</si>
  <si>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</si>
  <si>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</si>
  <si>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</si>
  <si>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</si>
  <si>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</si>
  <si>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</si>
  <si>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</si>
  <si>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</si>
  <si>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</si>
  <si>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</si>
  <si>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</si>
  <si>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</si>
  <si>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</si>
  <si>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</si>
  <si>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</si>
  <si>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</si>
  <si>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</si>
  <si>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</si>
  <si>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</si>
  <si>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</si>
  <si>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</si>
  <si>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</si>
  <si>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</si>
  <si>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</si>
  <si>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</si>
  <si>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</si>
  <si>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</si>
  <si>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</si>
  <si>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</si>
  <si>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</si>
  <si>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</si>
  <si>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</si>
  <si>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</si>
  <si>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</si>
  <si>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</si>
  <si>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</si>
  <si>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</si>
  <si>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</si>
  <si>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</si>
  <si>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</si>
  <si>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</si>
  <si>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</si>
  <si>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</si>
  <si>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</si>
  <si>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</si>
  <si>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</si>
  <si>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</si>
  <si>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</si>
  <si>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</si>
  <si>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</si>
  <si>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</si>
  <si>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</si>
  <si>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</si>
  <si>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</si>
  <si>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</si>
  <si>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</si>
  <si>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</si>
  <si>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</si>
  <si>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</si>
  <si>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</si>
  <si>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</si>
  <si>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</si>
  <si>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</si>
  <si>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</si>
  <si>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</si>
  <si>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</si>
  <si>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</si>
  <si>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</si>
  <si>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</si>
  <si>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</si>
  <si>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</si>
  <si>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</si>
  <si>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</si>
  <si>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</si>
  <si>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</si>
  <si>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</si>
  <si>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</si>
  <si>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</si>
  <si>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</si>
  <si>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</si>
  <si>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</si>
  <si>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</si>
  <si>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</si>
  <si>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</si>
  <si>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</si>
  <si>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</si>
  <si>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</si>
  <si>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</si>
  <si>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</si>
  <si>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</si>
  <si>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</si>
  <si>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</si>
  <si>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</si>
  <si>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</si>
  <si>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</si>
  <si>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</si>
  <si>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</si>
  <si>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</si>
  <si>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</si>
  <si>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</si>
  <si>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</si>
  <si>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</si>
  <si>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</si>
  <si>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</si>
  <si>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</si>
  <si>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</si>
  <si>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</si>
  <si>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</si>
  <si>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</si>
  <si>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</si>
  <si>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</si>
  <si>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</si>
  <si>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</si>
  <si>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</si>
  <si>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</si>
  <si>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</si>
  <si>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</si>
  <si>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</si>
  <si>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</si>
  <si>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</si>
  <si>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</si>
  <si>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</si>
  <si>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</si>
  <si>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</si>
  <si>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</si>
  <si>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</si>
  <si>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</si>
  <si>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</si>
  <si>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</si>
  <si>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</si>
  <si>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</si>
  <si>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</si>
  <si>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</si>
  <si>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</si>
  <si>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</si>
  <si>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</si>
  <si>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</si>
  <si>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</si>
  <si>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</si>
  <si>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</si>
  <si>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</si>
  <si>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</si>
  <si>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</si>
  <si>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</si>
  <si>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</si>
  <si>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</si>
  <si>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</si>
  <si>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</si>
  <si>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</si>
  <si>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</si>
  <si>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</si>
  <si>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</si>
  <si>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</si>
  <si>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</si>
  <si>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</si>
  <si>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</si>
  <si>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</si>
  <si>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</si>
  <si>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</si>
  <si>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</si>
  <si>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</si>
  <si>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</si>
  <si>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</si>
  <si>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</si>
  <si>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</si>
  <si>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</si>
  <si>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</si>
  <si>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</si>
  <si>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</si>
  <si>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</si>
  <si>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</si>
  <si>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</si>
  <si>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</si>
  <si>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</si>
  <si>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</si>
  <si>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</si>
  <si>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</si>
  <si>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</si>
  <si>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</si>
  <si>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</si>
  <si>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</si>
  <si>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</si>
  <si>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</si>
  <si>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</si>
  <si>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</si>
  <si>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</si>
  <si>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</si>
  <si>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</si>
  <si>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</si>
  <si>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</si>
  <si>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</si>
  <si>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</si>
  <si>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</si>
  <si>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</si>
  <si>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</si>
  <si>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</si>
  <si>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</si>
  <si>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</si>
  <si>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</si>
  <si>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</si>
  <si>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</si>
  <si>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</si>
  <si>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</si>
  <si>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</si>
  <si>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</si>
  <si>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</si>
  <si>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</si>
  <si>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</si>
  <si>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</si>
  <si>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</si>
  <si>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</si>
  <si>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</si>
  <si>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</si>
  <si>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</si>
  <si>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</si>
  <si>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</si>
  <si>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</si>
  <si>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</si>
  <si>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</si>
  <si>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</si>
  <si>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</si>
  <si>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</si>
  <si>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</si>
  <si>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</si>
  <si>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</si>
  <si>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</si>
  <si>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</si>
  <si>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</si>
  <si>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</si>
  <si>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</si>
  <si>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</si>
  <si>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</si>
  <si>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</si>
  <si>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</si>
  <si>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</si>
  <si>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</si>
  <si>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</si>
  <si>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</si>
  <si>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</si>
  <si>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</si>
  <si>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</si>
  <si>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</si>
  <si>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</si>
  <si>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</si>
  <si>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</si>
  <si>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</si>
  <si>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</si>
  <si>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</si>
  <si>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</si>
  <si>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</si>
  <si>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</si>
  <si>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</si>
  <si>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</si>
  <si>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</si>
  <si>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</si>
  <si>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</si>
  <si>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</si>
  <si>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</si>
  <si>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</si>
  <si>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</si>
  <si>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</si>
  <si>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</si>
  <si>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</si>
  <si>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</si>
  <si>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</si>
  <si>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</si>
  <si>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</si>
  <si>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</si>
  <si>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</si>
  <si>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</si>
  <si>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</si>
  <si>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</si>
  <si>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</si>
  <si>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</si>
  <si>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</si>
  <si>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</si>
  <si>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</si>
  <si>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</si>
  <si>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</si>
  <si>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</si>
  <si>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</si>
  <si>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</si>
  <si>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</si>
  <si>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</si>
  <si>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</si>
  <si>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</si>
  <si>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</si>
  <si>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</si>
  <si>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</si>
  <si>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</si>
  <si>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</si>
  <si>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</si>
  <si>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</si>
  <si>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</si>
  <si>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</si>
  <si>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</si>
  <si>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</si>
  <si>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</si>
  <si>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</si>
  <si>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</si>
  <si>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</si>
  <si>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</si>
  <si>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</si>
  <si>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</si>
  <si>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</si>
  <si>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</si>
  <si>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</si>
  <si>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</si>
  <si>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</si>
  <si>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</si>
  <si>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</si>
  <si>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</si>
  <si>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</si>
  <si>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</si>
  <si>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</si>
  <si>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</si>
  <si>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</si>
  <si>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</si>
  <si>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</si>
  <si>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</si>
  <si>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</si>
  <si>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</si>
  <si>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</si>
  <si>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</si>
  <si>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</si>
  <si>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</si>
  <si>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</si>
  <si>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</si>
  <si>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</si>
  <si>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</si>
  <si>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</si>
  <si>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</si>
  <si>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</si>
  <si>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</si>
  <si>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</si>
  <si>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</si>
  <si>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</si>
  <si>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</si>
  <si>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</si>
  <si>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</si>
  <si>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</si>
  <si>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</si>
  <si>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</si>
  <si>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</si>
  <si>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</si>
  <si>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</si>
  <si>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</si>
  <si>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</si>
  <si>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</si>
  <si>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</si>
  <si>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</si>
  <si>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</si>
  <si>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</si>
  <si>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</si>
  <si>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</si>
  <si>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</si>
  <si>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</si>
  <si>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</si>
  <si>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</si>
  <si>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</si>
  <si>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</si>
  <si>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</si>
  <si>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</si>
  <si>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</si>
  <si>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</si>
  <si>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</si>
  <si>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</si>
  <si>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</si>
  <si>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</si>
  <si>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</si>
  <si>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</si>
  <si>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</si>
  <si>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</si>
  <si>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</si>
  <si>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</si>
  <si>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</si>
  <si>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</si>
  <si>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</si>
  <si>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</si>
  <si>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</si>
  <si>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</si>
  <si>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</si>
  <si>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</si>
  <si>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</si>
  <si>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</si>
  <si>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</si>
  <si>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</si>
  <si>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</si>
  <si>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</si>
  <si>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</si>
  <si>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</si>
  <si>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</si>
  <si>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</si>
  <si>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</si>
  <si>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</si>
  <si>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</si>
  <si>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</si>
  <si>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</si>
  <si>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</si>
  <si>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</si>
  <si>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</si>
  <si>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</si>
  <si>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</si>
  <si>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</si>
  <si>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</si>
  <si>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</si>
  <si>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</si>
  <si>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</si>
  <si>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</si>
  <si>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</si>
  <si>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</si>
  <si>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</si>
  <si>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</si>
  <si>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</si>
  <si>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</si>
  <si>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</si>
  <si>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</si>
  <si>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</si>
  <si>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</si>
  <si>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</si>
  <si>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</si>
  <si>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</si>
  <si>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</si>
  <si>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</si>
  <si>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</si>
  <si>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</si>
  <si>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</si>
  <si>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</si>
  <si>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</si>
  <si>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</si>
  <si>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</si>
  <si>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</si>
  <si>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</si>
  <si>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</si>
  <si>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</si>
  <si>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</si>
  <si>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</si>
  <si>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</si>
  <si>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</si>
  <si>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</si>
  <si>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</si>
  <si>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</si>
  <si>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</si>
  <si>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</si>
  <si>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</si>
  <si>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</si>
  <si>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</si>
  <si>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</si>
  <si>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</si>
  <si>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</si>
  <si>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</si>
  <si>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</si>
  <si>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</si>
  <si>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</si>
  <si>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</si>
  <si>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</si>
  <si>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</si>
  <si>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</si>
  <si>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</si>
  <si>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</si>
  <si>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</si>
  <si>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</si>
  <si>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</si>
  <si>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</si>
  <si>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</si>
  <si>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</si>
  <si>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</si>
  <si>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</si>
  <si>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</si>
  <si>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</si>
  <si>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</si>
  <si>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</si>
  <si>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</si>
  <si>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</si>
  <si>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</si>
  <si>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</si>
  <si>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</si>
  <si>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</si>
  <si>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</si>
  <si>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</si>
  <si>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</si>
  <si>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</si>
  <si>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</si>
  <si>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</si>
  <si>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</si>
  <si>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</si>
  <si>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</si>
  <si>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</si>
  <si>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</si>
  <si>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</si>
  <si>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</si>
  <si>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</si>
  <si>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</si>
  <si>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</si>
  <si>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</si>
  <si>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</si>
  <si>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</si>
  <si>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</si>
  <si>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</si>
  <si>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</si>
  <si>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</si>
  <si>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</si>
  <si>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</si>
  <si>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</si>
  <si>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</si>
  <si>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</si>
  <si>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</si>
  <si>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</si>
  <si>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</si>
  <si>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</si>
  <si>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</si>
  <si>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</si>
  <si>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</si>
  <si>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</si>
  <si>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</si>
  <si>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</si>
  <si>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</si>
  <si>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</si>
  <si>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</si>
  <si>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</si>
  <si>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</si>
  <si>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</si>
  <si>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</si>
  <si>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</si>
  <si>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</si>
  <si>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</si>
  <si>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</si>
  <si>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</si>
  <si>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</si>
  <si>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</si>
  <si>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</si>
  <si>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</si>
  <si>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</si>
  <si>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</si>
  <si>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</si>
  <si>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</si>
  <si>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</si>
  <si>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</si>
  <si>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</si>
  <si>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</si>
  <si>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</si>
  <si>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</si>
  <si>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</si>
  <si>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</si>
  <si>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</si>
  <si>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</si>
  <si>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</si>
  <si>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</si>
  <si>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</si>
  <si>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</si>
  <si>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</si>
  <si>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</si>
  <si>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</si>
  <si>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</si>
  <si>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</si>
  <si>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</si>
  <si>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</si>
  <si>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</si>
  <si>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</si>
  <si>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</si>
  <si>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</si>
  <si>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</si>
  <si>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</si>
  <si>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</si>
  <si>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</si>
  <si>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</si>
  <si>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</si>
  <si>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</si>
  <si>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</si>
  <si>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</si>
  <si>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</si>
  <si>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</si>
  <si>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</si>
  <si>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</si>
  <si>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</si>
  <si>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</si>
  <si>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</si>
  <si>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</si>
  <si>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</si>
  <si>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</si>
  <si>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</si>
  <si>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</si>
  <si>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</si>
  <si>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</si>
  <si>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</si>
  <si>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</si>
  <si>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</si>
  <si>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</si>
  <si>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</si>
  <si>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</si>
  <si>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</si>
  <si>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</si>
  <si>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</si>
  <si>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</si>
  <si>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</si>
  <si>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</si>
  <si>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</si>
  <si>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</si>
  <si>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</si>
  <si>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</si>
  <si>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</si>
  <si>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</si>
  <si>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</si>
  <si>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</si>
  <si>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</si>
  <si>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</si>
  <si>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</si>
  <si>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</si>
  <si>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</si>
  <si>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</si>
  <si>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</si>
  <si>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</si>
  <si>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</si>
  <si>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</si>
  <si>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</si>
  <si>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</si>
  <si>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</si>
  <si>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</si>
  <si>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</si>
  <si>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</si>
  <si>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</si>
  <si>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</si>
  <si>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</si>
  <si>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</si>
  <si>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</si>
  <si>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</si>
  <si>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</si>
  <si>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</si>
  <si>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</si>
  <si>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</si>
  <si>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</si>
  <si>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</si>
  <si>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</si>
  <si>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</si>
  <si>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</si>
  <si>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</si>
  <si>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</si>
  <si>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</si>
  <si>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</si>
  <si>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</si>
  <si>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</si>
  <si>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</si>
  <si>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</si>
  <si>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</si>
  <si>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</si>
  <si>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</si>
  <si>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</si>
  <si>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</si>
  <si>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</si>
  <si>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</si>
  <si>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</si>
  <si>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</si>
  <si>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</si>
  <si>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</si>
  <si>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</si>
  <si>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</si>
  <si>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</si>
  <si>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</si>
  <si>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</si>
  <si>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</si>
  <si>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</si>
  <si>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</si>
  <si>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</si>
  <si>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</si>
  <si>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</si>
  <si>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</si>
  <si>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</si>
  <si>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</si>
  <si>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</si>
  <si>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</si>
  <si>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</si>
  <si>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</si>
  <si>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</si>
  <si>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</si>
  <si>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</si>
  <si>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</si>
  <si>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</si>
  <si>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</si>
  <si>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</si>
  <si>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</si>
  <si>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</si>
  <si>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</si>
  <si>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</si>
  <si>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</si>
  <si>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</si>
  <si>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</si>
  <si>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</si>
  <si>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</si>
  <si>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</si>
  <si>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</si>
  <si>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</si>
  <si>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</si>
  <si>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</si>
  <si>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</si>
  <si>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</si>
  <si>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</si>
  <si>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</si>
  <si>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</si>
  <si>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</si>
  <si>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</si>
  <si>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</si>
  <si>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</si>
  <si>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</si>
  <si>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</si>
  <si>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</si>
  <si>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</si>
  <si>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</si>
  <si>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</si>
  <si>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</si>
  <si>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</si>
  <si>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</si>
  <si>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</si>
  <si>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</si>
  <si>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</si>
  <si>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</si>
  <si>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</si>
  <si>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</si>
  <si>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</si>
  <si>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</si>
  <si>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</si>
  <si>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</si>
  <si>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</si>
  <si>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</si>
  <si>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</si>
  <si>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</si>
  <si>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</si>
  <si>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</si>
  <si>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</si>
  <si>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</si>
  <si>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</si>
  <si>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</si>
  <si>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</si>
  <si>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</si>
  <si>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</si>
  <si>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</si>
  <si>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</si>
  <si>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</si>
  <si>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</si>
  <si>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</si>
  <si>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</si>
  <si>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</si>
  <si>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</si>
  <si>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</si>
  <si>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</si>
  <si>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</si>
  <si>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</si>
  <si>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</si>
  <si>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</si>
  <si>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</si>
  <si>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</si>
  <si>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</si>
  <si>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</si>
  <si>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</si>
  <si>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</si>
  <si>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</si>
  <si>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</si>
  <si>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</si>
  <si>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</si>
  <si>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</si>
  <si>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</si>
  <si>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</si>
  <si>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</si>
  <si>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</si>
  <si>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</si>
  <si>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</si>
  <si>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</si>
  <si>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</si>
  <si>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</si>
  <si>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</si>
  <si>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</si>
  <si>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</si>
  <si>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</si>
  <si>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</si>
  <si>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</si>
  <si>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</si>
  <si>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</si>
  <si>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</si>
  <si>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</si>
  <si>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</si>
  <si>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</si>
  <si>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</si>
  <si>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</si>
  <si>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</si>
  <si>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</si>
  <si>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</si>
  <si>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</si>
  <si>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</si>
  <si>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</si>
  <si>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</si>
  <si>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</si>
  <si>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</si>
  <si>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</si>
  <si>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</si>
  <si>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</si>
  <si>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</si>
  <si>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</si>
  <si>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</si>
  <si>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</si>
  <si>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</si>
  <si>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</si>
  <si>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</si>
  <si>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</si>
  <si>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</si>
  <si>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</si>
  <si>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</si>
  <si>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</si>
  <si>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</si>
  <si>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</si>
  <si>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</si>
  <si>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</si>
  <si>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</si>
  <si>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</si>
  <si>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</si>
  <si>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</si>
  <si>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</si>
  <si>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</si>
  <si>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</si>
  <si>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</si>
  <si>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</si>
  <si>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</si>
  <si>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</si>
  <si>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</si>
  <si>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</si>
  <si>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</si>
  <si>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</si>
  <si>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</si>
  <si>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</si>
  <si>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</si>
  <si>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</si>
  <si>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</si>
  <si>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</si>
  <si>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</si>
  <si>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</si>
  <si>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</si>
  <si>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</si>
  <si>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</si>
  <si>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</si>
  <si>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</si>
  <si>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</si>
  <si>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</si>
  <si>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</si>
  <si>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</si>
  <si>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</si>
  <si>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</si>
  <si>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</si>
  <si>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</si>
  <si>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</si>
  <si>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</si>
  <si>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</si>
  <si>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</si>
  <si>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</si>
  <si>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</si>
  <si>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</si>
  <si>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</si>
  <si>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</si>
  <si>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</si>
  <si>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</si>
  <si>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</si>
  <si>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</si>
  <si>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</si>
  <si>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</si>
  <si>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</si>
  <si>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</si>
  <si>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</si>
  <si>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</si>
  <si>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</si>
  <si>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</si>
  <si>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</si>
  <si>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</si>
  <si>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</si>
  <si>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</si>
  <si>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</si>
  <si>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</si>
  <si>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</si>
  <si>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</si>
  <si>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</si>
  <si>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</si>
  <si>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</si>
  <si>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</si>
  <si>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</si>
  <si>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</si>
  <si>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</si>
  <si>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</si>
  <si>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</si>
  <si>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</si>
  <si>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</si>
  <si>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</si>
  <si>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</si>
  <si>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</si>
  <si>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</si>
  <si>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</si>
  <si>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</si>
  <si>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</si>
  <si>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</si>
  <si>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</si>
  <si>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</si>
  <si>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</si>
  <si>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</si>
  <si>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</si>
  <si>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</si>
  <si>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</si>
  <si>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</si>
  <si>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</si>
  <si>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</si>
  <si>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</si>
  <si>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</si>
  <si>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</si>
  <si>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</si>
  <si>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</si>
  <si>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</si>
  <si>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</si>
  <si>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</si>
  <si>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</si>
  <si>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</si>
  <si>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</si>
  <si>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</si>
  <si>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</si>
  <si>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</si>
  <si>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</si>
  <si>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</si>
  <si>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</si>
  <si>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</si>
  <si>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</si>
  <si>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</si>
  <si>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</si>
  <si>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</si>
  <si>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</si>
  <si>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</si>
  <si>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</si>
  <si>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</si>
  <si>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</si>
  <si>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</si>
  <si>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</si>
  <si>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</si>
  <si>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</si>
  <si>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</si>
  <si>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</si>
  <si>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</si>
  <si>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</si>
  <si>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</si>
  <si>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</si>
  <si>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</si>
  <si>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</si>
  <si>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</si>
  <si>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</si>
  <si>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</si>
  <si>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</si>
  <si>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</si>
  <si>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</si>
  <si>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</si>
  <si>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</si>
  <si>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</si>
  <si>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</si>
  <si>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</si>
  <si>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</si>
  <si>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</si>
  <si>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</si>
  <si>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</si>
  <si>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</si>
  <si>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</si>
  <si>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</si>
  <si>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</si>
  <si>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</si>
  <si>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</si>
  <si>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</si>
  <si>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</si>
  <si>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</si>
  <si>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</si>
  <si>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</si>
  <si>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</si>
  <si>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</si>
  <si>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</si>
  <si>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</si>
  <si>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</si>
  <si>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</si>
  <si>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</si>
  <si>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</si>
  <si>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</si>
  <si>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</si>
  <si>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</si>
  <si>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</si>
  <si>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</si>
  <si>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</si>
  <si>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</si>
  <si>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</si>
  <si>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</si>
  <si>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</si>
  <si>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</si>
  <si>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</si>
  <si>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</si>
  <si>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</si>
  <si>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</si>
  <si>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</si>
  <si>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</si>
  <si>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</si>
  <si>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</si>
  <si>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</si>
  <si>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</si>
  <si>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</si>
  <si>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</si>
  <si>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</si>
  <si>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</si>
  <si>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</si>
  <si>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</si>
  <si>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</si>
  <si>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</si>
  <si>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</si>
  <si>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</si>
  <si>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</si>
  <si>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</si>
  <si>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</si>
  <si>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</si>
  <si>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</si>
  <si>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</si>
  <si>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</si>
  <si>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</si>
  <si>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</si>
  <si>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</si>
  <si>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</si>
  <si>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</si>
  <si>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</si>
  <si>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</si>
  <si>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</si>
  <si>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</si>
  <si>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</si>
  <si>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</si>
  <si>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</si>
  <si>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</si>
  <si>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</si>
  <si>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</si>
  <si>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</si>
  <si>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</si>
  <si>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</si>
  <si>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</si>
  <si>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</si>
  <si>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</si>
  <si>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</si>
  <si>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</si>
  <si>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</si>
  <si>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</si>
  <si>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</si>
  <si>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</si>
  <si>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</si>
  <si>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</si>
  <si>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</si>
  <si>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</si>
  <si>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</si>
  <si>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</si>
  <si>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</si>
  <si>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</si>
  <si>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</si>
  <si>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</si>
  <si>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</si>
  <si>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</si>
  <si>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</si>
  <si>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</si>
  <si>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</si>
  <si>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</si>
  <si>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</si>
  <si>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</si>
  <si>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</si>
  <si>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</si>
  <si>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</si>
  <si>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</si>
  <si>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</si>
  <si>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</si>
  <si>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</si>
  <si>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</si>
  <si>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</si>
  <si>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</si>
  <si>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</si>
  <si>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</si>
  <si>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</si>
  <si>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</si>
  <si>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</si>
  <si>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</si>
  <si>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</si>
  <si>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</si>
  <si>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</si>
  <si>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</si>
  <si>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</si>
  <si>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</si>
  <si>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</si>
  <si>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</si>
  <si>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</si>
  <si>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</si>
  <si>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</si>
  <si>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</si>
  <si>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</si>
  <si>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</si>
  <si>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</si>
  <si>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</si>
  <si>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</si>
  <si>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</si>
  <si>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</si>
  <si>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</si>
  <si>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</si>
  <si>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</si>
  <si>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</si>
  <si>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</si>
  <si>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</si>
  <si>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</si>
  <si>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</si>
  <si>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</si>
  <si>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</si>
  <si>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</si>
  <si>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</si>
  <si>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</si>
  <si>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</si>
  <si>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</si>
  <si>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</si>
  <si>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</si>
  <si>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</si>
  <si>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</si>
  <si>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</si>
  <si>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</si>
  <si>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</si>
  <si>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</si>
  <si>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</si>
  <si>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</si>
  <si>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</si>
  <si>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</si>
  <si>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</si>
  <si>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</si>
  <si>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</si>
  <si>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</si>
  <si>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</si>
  <si>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</si>
  <si>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</si>
  <si>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</si>
  <si>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</si>
  <si>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</si>
  <si>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</si>
  <si>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</si>
  <si>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</si>
  <si>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</si>
  <si>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</si>
  <si>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</si>
  <si>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</si>
  <si>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</si>
  <si>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</si>
  <si>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</si>
  <si>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</si>
  <si>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</si>
  <si>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</si>
  <si>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</si>
  <si>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</si>
  <si>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</si>
  <si>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</si>
  <si>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</si>
  <si>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</si>
  <si>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</si>
  <si>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</si>
  <si>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</si>
  <si>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</si>
  <si>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</si>
  <si>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</si>
  <si>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</si>
  <si>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</si>
  <si>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</si>
  <si>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</si>
  <si>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</si>
  <si>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</si>
  <si>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</si>
  <si>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</si>
  <si>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</si>
  <si>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</si>
  <si>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</si>
  <si>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</si>
  <si>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</si>
  <si>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</si>
  <si>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</si>
  <si>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</si>
  <si>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</si>
  <si>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</si>
  <si>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</si>
  <si>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</si>
  <si>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</si>
  <si>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</si>
  <si>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</si>
  <si>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</si>
  <si>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</si>
  <si>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</si>
  <si>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</si>
  <si>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</si>
  <si>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</si>
  <si>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</si>
  <si>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</si>
  <si>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</si>
  <si>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</si>
  <si>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</si>
  <si>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</si>
  <si>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</si>
  <si>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</si>
  <si>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</si>
  <si>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</si>
  <si>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</si>
  <si>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</si>
  <si>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</si>
  <si>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</si>
  <si>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</si>
  <si>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</si>
  <si>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</si>
  <si>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</si>
  <si>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</si>
  <si>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</si>
  <si>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</si>
  <si>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</si>
  <si>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</si>
  <si>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</si>
  <si>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</si>
  <si>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</si>
  <si>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</si>
  <si>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</si>
  <si>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</si>
  <si>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</si>
  <si>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</si>
  <si>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</si>
  <si>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</si>
  <si>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</si>
  <si>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</si>
  <si>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</si>
  <si>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</si>
  <si>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</si>
  <si>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</si>
  <si>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</si>
  <si>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</si>
  <si>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</si>
  <si>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</si>
  <si>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</si>
  <si>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</si>
  <si>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</si>
  <si>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</si>
  <si>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</si>
  <si>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</si>
  <si>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</si>
  <si>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</si>
  <si>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</si>
  <si>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</si>
  <si>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</si>
  <si>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</si>
  <si>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</si>
  <si>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</si>
  <si>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</si>
  <si>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</si>
  <si>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</si>
  <si>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</si>
  <si>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</si>
  <si>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</si>
  <si>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</si>
  <si>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</si>
  <si>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</si>
  <si>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</si>
  <si>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</si>
  <si>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</si>
  <si>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</si>
  <si>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</si>
  <si>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</si>
  <si>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</si>
  <si>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</si>
  <si>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</si>
  <si>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</si>
  <si>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</si>
  <si>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</si>
  <si>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</si>
  <si>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</si>
  <si>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</si>
  <si>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</si>
  <si>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</si>
  <si>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</si>
  <si>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</si>
  <si>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</si>
  <si>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</si>
  <si>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</si>
  <si>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</si>
  <si>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</si>
  <si>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</si>
  <si>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</si>
  <si>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</si>
  <si>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</si>
  <si>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</si>
  <si>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</si>
  <si>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</si>
  <si>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</si>
  <si>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</si>
  <si>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</si>
  <si>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</si>
  <si>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</si>
  <si>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</si>
  <si>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</si>
  <si>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</si>
  <si>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</si>
  <si>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</si>
  <si>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</si>
  <si>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</si>
  <si>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</si>
  <si>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</si>
  <si>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</si>
  <si>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</si>
  <si>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</si>
  <si>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</si>
  <si>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</si>
  <si>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</si>
  <si>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</si>
  <si>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</si>
  <si>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</si>
  <si>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</si>
  <si>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</si>
  <si>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</si>
  <si>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</si>
  <si>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</si>
  <si>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</si>
  <si>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</si>
  <si>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</si>
  <si>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</si>
  <si>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</si>
  <si>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</si>
  <si>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</si>
  <si>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</si>
  <si>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</si>
  <si>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</si>
  <si>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</si>
  <si>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</si>
  <si>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</si>
  <si>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</si>
  <si>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</si>
  <si>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</si>
  <si>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</si>
  <si>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</si>
  <si>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</si>
  <si>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</si>
  <si>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</si>
  <si>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</si>
  <si>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</si>
  <si>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</si>
  <si>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</si>
  <si>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</si>
  <si>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</si>
  <si>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</si>
  <si>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</si>
  <si>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</si>
  <si>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</si>
  <si>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</si>
  <si>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</si>
  <si>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</si>
  <si>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</si>
  <si>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</si>
  <si>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</si>
  <si>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PCM-20251126-00000528</t>
  </si>
  <si>
    <t xml:space="preserve">ETA 40 MIN </t>
  </si>
  <si>
    <t>PCM-20251126-00000540</t>
  </si>
  <si>
    <t xml:space="preserve">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</si>
</sst>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style="thin">
        <color indexed="64"/>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0" fontId="27" fillId="2" borderId="18" xfId="0" applyFont="1" applyFill="1" applyBorder="1" applyAlignment="1">
      <alignment horizontal="center" vertical="center" wrapText="1"/>
    </xf>
    <xf numFmtId="22" fontId="20" fillId="0" borderId="9" xfId="0" applyNumberFormat="1" applyFont="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67" dataDxfId="166" headerRowBorderDxfId="164" tableBorderDxfId="165" totalsRowBorderDxfId="163">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0" dataDxfId="149" headerRowBorderDxfId="147" tableBorderDxfId="148" totalsRowBorderDxfId="146">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3" totalsRowShown="0" headerRowDxfId="41" dataDxfId="40" headerRowBorderDxfId="38" tableBorderDxfId="39" totalsRowBorderDxfId="37">
  <autoFilter ref="A1:L3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4" dataDxfId="23" headerRowBorderDxfId="21" tableBorderDxfId="22">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9"/>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324.41941180555295</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c r="B3" s="142" t="str">
        <f>IFERROR(VLOOKUP(D3,DB!A:K,11,0),"")</f>
        <v/>
      </c>
      <c r="C3" s="142"/>
      <c r="D3" s="59"/>
      <c r="E3" s="141"/>
      <c r="F3" s="140"/>
      <c r="G3" s="139">
        <f ca="1">IFERROR(NOW()-F3,"-")</f>
        <v>45987.367837731479</v>
      </c>
      <c r="H3" s="140"/>
      <c r="I3" s="142" t="str">
        <f>IFERROR(VLOOKUP(D3,DB!A:F,6,0),"")</f>
        <v/>
      </c>
      <c r="J3" s="142" t="str">
        <f>IFERROR(VLOOKUP(D3,DB!A:G,7,0),"")</f>
        <v/>
      </c>
      <c r="K3" s="138"/>
      <c r="L3" s="137" t="str">
        <f>IFERROR(VLOOKUP(D3,DB!A:I,9,0),"")</f>
        <v/>
      </c>
    </row>
    <row r="4" spans="1:15" s="64" customFormat="1" ht="15" customHeight="1">
      <c r="A4" s="143"/>
      <c r="B4" s="142" t="str">
        <f>IFERROR(VLOOKUP(D4,DB!A:K,11,0),"")</f>
        <v/>
      </c>
      <c r="C4" s="142"/>
      <c r="D4" s="59"/>
      <c r="E4" s="141"/>
      <c r="F4" s="140"/>
      <c r="G4" s="139">
        <f ca="1">IFERROR(NOW()-F4,"-")</f>
        <v>45987.367837731479</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45987.367837731479</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45987.367837731479</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45987.367837731479</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45987.367837731479</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45987.367837731479</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45987.367837731479</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45987.367837731479</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45987.367837731479</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45987.367837731479</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45987.367837731479</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45987.367837731479</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45987.367837731479</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45987.367837731479</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45987.367837731479</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45987.367837731479</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45987.367837731479</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45987.367837731479</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45987.367837731479</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45987.367837731479</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45987.367837731479</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45987.367837731479</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45987.367837731479</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45987.367837731479</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45987.367837731479</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45987.367837731479</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45987.367837731479</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45987.367837731479</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45987.367837731479</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45987.367837731479</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45987.367837731479</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45987.367837731479</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45987.367837731479</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45987.367837731479</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45987.367837731479</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45987.367837731479</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45987.367837731479</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45987.367837731479</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45987.367837731479</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45987.367837731479</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45987.367837731479</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45987.367837731479</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45987.367837731479</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45987.367837731479</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45987.367837731479</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45987.367837731479</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45987.367837731479</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45987.367837731479</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45987.367837731479</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45987.367837731479</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45987.367837731479</v>
      </c>
      <c r="H54" s="140"/>
      <c r="I54" s="142" t="str">
        <f>IFERROR(VLOOKUP(D54,DB!A:F,6,0),"")</f>
        <v/>
      </c>
      <c r="J54" s="142" t="str">
        <f>IFERROR(VLOOKUP(D54,DB!A:G,7,0),"")</f>
        <v/>
      </c>
      <c r="K54" s="138"/>
      <c r="L54" s="137" t="str">
        <f>IFERROR(VLOOKUP(D54,DB!A:I,9,0),"")</f>
        <v/>
      </c>
    </row>
    <row r="55" spans="1:12" s="64" customFormat="1" ht="15" customHeight="1">
      <c r="F55" s="136"/>
      <c r="G55" s="135"/>
      <c r="H55" s="136"/>
      <c r="K55" s="134"/>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sheetData>
  <customSheetViews>
    <customSheetView guid="{F6042A99-DD27-4453-835D-0834D95730CC}" filter="1" showAutoFilter="1">
      <pageMargins left="0" right="0" top="0" bottom="0" header="0" footer="0"/>
      <autoFilter ref="B1:M1" xr:uid="{BCA82944-4332-47B5-B5DC-383A7722459A}"/>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162.36799976851762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2.9804187499976251</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45987.367837731479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45987.367837731479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45987.367837731479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45987.367837731479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45987.367837731479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45987.367837731479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45987.367837731479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45987.367837731479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45987.367837731479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45987.367837731479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45987.367837731479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45987.367837731479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45987.367837731479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45987.367837731479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45987.367837731479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45987.367837731479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45987.367837731479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45987.367837731479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45987.367837731479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45987.367837731479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45987.367837731479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45987.367837731479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45987.367837731479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45987.367837731479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45987.367837731479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45987.367837731479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45987.367837731479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45987.367837731479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45987.367837731479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45987.367837731479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45987.367837731479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45987.367837731479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45987.367837731479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45987.367837731479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45987.367837731479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45987.367837731479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45987.367837731479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45987.367837731479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45987.367837731479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45987.367837731479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45987.367837731479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45987.367837731479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45987.367837731479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45987.367837731479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45987.367837731479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45987.367837731479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45987.367837731479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45987.367837731479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45987.367837731479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45987.367837731479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45987.367837731479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45987.367837731479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45987.367837731479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45987.367837731479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45987.367837731479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45987.367837731479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45987.367837731479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45987.367837731479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45987.367837731479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45987.367837731479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45987.367837731479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45987.367837731479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45987.367837731479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45987.367837731479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45987.367837731479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45987.367837731479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45987.367837731479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45987.367837731479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45987.367837731479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45987.367837731479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45987.367837731479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45987.367837731479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45987.367837731479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45987.367837731479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45987.367837731479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45987.367837731479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45987.367837731479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45987.367837731479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45987.367837731479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45987.367837731479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45987.367837731479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45987.367837731479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45987.367837731479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45987.367837731479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45987.367837731479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45987.367837731479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45987.367837731479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45987.367837731479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45987.367837731479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45987.367837731479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45987.367837731479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45987.367837731479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45987.367837731479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45987.367837731479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45987.367837731479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45987.367837731479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45987.367837731479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45987.367837731479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45987.367837731479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45987.367837731479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45987.367837731479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45987.367837731479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45987.367837731479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45987.367837731479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45987.367837731479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45987.367837731479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45987.367837731479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45987.367837731479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45987.367837731479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45987.367837731479</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45987.367837731479</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45987.367837731479</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45987.367837731479</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45987.367837731479</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45987.367837731479</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45987.367837731479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45987.367837731479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45987.367837731479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45987.367837731479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45987.367837731479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45987.367837731479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45987.367837731479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45987.367837731479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45987.367837731479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45987.367837731479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45987.367837731479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45987.367837731479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45987.367837731479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45987.367837731479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45987.367837731479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45987.367837731479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45987.367837731479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45987.367837731479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45987.367837731479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45987.367837731479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45987.367837731479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45987.367837731479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45987.367837731479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45987.367837731479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45987.367837731479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45987.367837731479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45987.367837731479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45987.367837731479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45987.367837731479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45987.367837731479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45987.367837731479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45987.367837731479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45987.367837731479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45987.367837731479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45987.367837731479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45987.367837731479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45987.367837731479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45987.367837731479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45987.367837731479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45987.367837731479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45987.367837731479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45987.367837731479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45987.367837731479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45987.367837731479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45987.367837731479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45987.367837731479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45987.367837731479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45987.367837731479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45987.367837731479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45987.367837731479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45987.367837731479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45987.367837731479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45987.367837731479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45987.367837731479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45987.367837731479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45987.367837731479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45987.367837731479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45987.367837731479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45987.367837731479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45987.367837731479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45987.367837731479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45987.367837731479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45987.367837731479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45987.367837731479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45987.367837731479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45987.367837731479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45987.367837731479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45987.367837731479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45987.367837731479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45987.367837731479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45987.367837731479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45987.367837731479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45987.367837731479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45987.367837731479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45987.367837731479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45987.367837731479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45987.367837731479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45987.367837731479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45987.367837731479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45987.367837731479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45987.367837731479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45987.367837731479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45987.367837731479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45987.367837731479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45987.367837731479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45987.367837731479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45987.367837731479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45987.367837731479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45987.367837731479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45987.367837731479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45987.367837731479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45987.367837731479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45987.367837731479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45987.367837731479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45987.367837731479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45987.367837731479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45987.367837731479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45987.367837731479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45987.367837731479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45987.367837731479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45987.367837731479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45987.367837731479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45987.367837731479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45987.367837731479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45987.367837731479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45987.367837731479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45987.367837731479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45987.367837731479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45987.367837731479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45987.367837731479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45987.367837731479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45987.367837731479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45987.367837731479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45987.367837731479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45987.367837731479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45987.367837731479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45987.367837731479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45987.367837731479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45987.367837731479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45987.367837731479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45987.367837731479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45987.367837731479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45987.367837731479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45987.367837731479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45987.367837731479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45987.367837731479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45987.367837731479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45987.367837731479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45987.367837731479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45987.367837731479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45987.367837731479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45987.367837731479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45987.367837731479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45987.367837731479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45987.367837731479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45987.367837731479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45987.367837731479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45987.367837731479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45987.367837731479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45987.367837731479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45987.367837731479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45987.367837731479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45987.367837731479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45987.367837731479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45987.367837731479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45987.367837731479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45987.367837731479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45987.367837731479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45987.367837731479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45987.367837731479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45987.367837731479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45987.367837731479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45987.367837731479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45987.367837731479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45987.367837731479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45987.367837731479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45987.367837731479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45987.367837731479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45987.367837731479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45987.367837731479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45987.367837731479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45987.367837731479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45987.367837731479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45987.367837731479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45987.367837731479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45987.367837731479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45987.367837731479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45987.367837731479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45987.367837731479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45987.367837731479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45987.367837731479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45987.367837731479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45987.367837731479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45987.367837731479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45987.367837731479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45987.367837731479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45987.367837731479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45987.367837731479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45987.367837731479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45987.367837731479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45987.367837731479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45987.367837731479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45987.367837731479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45987.367837731479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45987.367837731479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45987.367837731479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45987.367837731479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45987.367837731479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45987.367837731479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45987.367837731479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45987.367837731479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45987.367837731479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45987.367837731479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45987.367837731479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45987.367837731479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45987.367837731479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45987.367837731479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45987.367837731479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45987.367837731479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45987.367837731479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45987.367837731479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45987.367837731479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45987.367837731479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45987.367837731479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45987.367837731479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45987.367837731479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45987.367837731479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45987.367837731479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45987.367837731479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45987.367837731479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45987.367837731479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45987.367837731479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45987.367837731479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45987.367837731479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45987.367837731479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45987.367837731479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45987.367837731479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45987.367837731479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45987.367837731479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45987.367837731479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45987.367837731479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45987.367837731479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45987.367837731479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45987.367837731479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45987.367837731479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45987.367837731479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45987.367837731479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45987.367837731479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45987.367837731479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45987.367837731479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45987.367837731479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45987.367837731479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45987.367837731479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45987.367837731479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45987.367837731479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45987.367837731479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45987.367837731479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45987.367837731479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45987.367837731479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45987.367837731479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45987.367837731479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45987.367837731479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45987.367837731479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45987.367837731479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45987.367837731479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45987.367837731479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45987.367837731479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45987.367837731479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45987.367837731479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45987.367837731479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45987.367837731479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45987.367837731479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45987.367837731479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45987.367837731479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45987.367837731479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45987.367837731479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45987.367837731479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45987.367837731479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45987.367837731479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45987.367837731479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45987.367837731479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45987.367837731479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45987.367837731479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45987.367837731479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45987.367837731479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45987.367837731479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45987.367837731479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45987.367837731479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45987.367837731479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45987.367837731479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45987.367837731479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45987.367837731479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45987.367837731479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45987.367837731479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45987.367837731479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45987.367837731479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45987.367837731479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45987.367837731479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45987.367837731479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45987.367837731479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45987.367837731479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45987.367837731479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45987.367837731479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45987.367837731479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45987.367837731479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45987.367837731479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45987.367837731479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45987.367837731479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45987.367837731479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45987.367837731479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45987.367837731479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45987.367837731479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45987.367837731479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45987.367837731479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45987.367837731479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45987.367837731479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45987.367837731479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45987.367837731479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45987.367837731479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45987.367837731479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45987.367837731479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45987.367837731479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45987.367837731479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45987.367837731479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45987.367837731479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45987.367837731479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45987.367837731479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45987.367837731479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45987.367837731479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45987.367837731479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45987.367837731479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45987.367837731479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45987.367837731479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45987.367837731479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45987.367837731479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45987.367837731479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45987.367837731479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45987.367837731479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45987.367837731479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45987.367837731479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45987.367837731479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45987.367837731479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45987.367837731479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45987.367837731479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45987.367837731479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45987.367837731479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45987.367837731479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45987.367837731479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45987.367837731479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45987.367837731479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45987.367837731479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45987.367837731479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45987.367837731479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45987.367837731479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45987.367837731479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45987.367837731479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45987.367837731479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45987.367837731479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45987.367837731479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45987.367837731479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45987.367837731479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45987.367837731479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45987.367837731479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45987.367837731479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45987.367837731479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45987.367837731479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45987.367837731479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45987.367837731479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45987.367837731479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45987.367837731479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45987.367837731479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45987.367837731479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45987.367837731479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45987.367837731479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45987.367837731479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45987.367837731479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45987.367837731479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45987.367837731479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45987.367837731479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45987.367837731479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45987.367837731479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45987.367837731479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45987.367837731479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45987.367837731479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45987.367837731479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45987.367837731479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45987.367837731479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45987.367837731479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45987.367837731479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45987.367837731479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45987.367837731479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45987.367837731479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45987.367837731479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45987.367837731479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45987.367837731479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45987.367837731479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45987.367837731479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45987.367837731479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45987.367837731479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45987.367837731479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45987.367837731479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45987.367837731479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45987.367837731479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45987.367837731479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45987.367837731479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45987.367837731479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45987.367837731479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45987.367837731479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45987.367837731479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45987.367837731479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45987.367837731479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45987.367837731479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45987.367837731479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45987.367837731479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45987.367837731479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45987.367837731479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45987.367837731479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45987.367837731479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45987.367837731479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45987.367837731479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45987.367837731479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45987.367837731479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45987.367837731479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45987.367837731479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45987.367837731479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45987.367837731479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45987.367837731479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45987.367837731479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45987.367837731479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45987.367837731479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45987.367837731479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45987.367837731479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45987.367837731479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45987.367837731479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45987.367837731479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45987.367837731479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45987.367837731479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45987.367837731479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45987.367837731479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45987.367837731479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45987.367837731479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45987.367837731479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45987.367837731479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45987.367837731479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45987.367837731479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45987.367837731479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45987.367837731479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45987.367837731479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45987.367837731479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45987.367837731479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45987.367837731479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45987.367837731479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45987.367837731479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45987.367837731479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45987.367837731479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45987.367837731479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45987.367837731479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45987.367837731479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45987.367837731479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45987.367837731479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45987.367837731479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45987.367837731479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45987.367837731479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45987.367837731479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45987.367837731479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45987.367837731479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45987.367837731479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45987.367837731479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45987.367837731479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45987.367837731479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45987.367837731479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45987.367837731479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45987.367837731479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45987.367837731479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45987.367837731479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45987.367837731479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45987.367837731479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45987.367837731479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45987.367837731479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45987.367837731479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45987.367837731479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45987.367837731479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45987.367837731479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45987.367837731479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45987.367837731479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45987.367837731479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45987.367837731479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45987.367837731479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45987.367837731479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45987.367837731479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45987.367837731479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45987.367837731479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45987.367837731479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45987.367837731479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45987.367837731479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45987.367837731479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45987.367837731479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45987.367837731479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45987.367837731479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45987.367837731479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45987.367837731479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45987.367837731479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45987.367837731479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45987.367837731479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45987.367837731479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45987.367837731479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45987.367837731479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45987.367837731479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45987.367837731479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45987.367837731479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45987.367837731479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45987.367837731479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45987.367837731479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45987.367837731479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45987.367837731479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45987.367837731479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45987.367837731479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45987.367837731479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45987.367837731479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45987.367837731479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45987.367837731479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45987.367837731479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45987.367837731479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45987.367837731479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45987.367837731479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45987.367837731479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45987.367837731479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45987.367837731479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45987.367837731479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45987.367837731479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45987.367837731479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45987.367837731479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45987.367837731479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45987.367837731479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45987.367837731479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45987.367837731479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45987.367837731479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45987.367837731479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45987.367837731479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45987.367837731479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45987.367837731479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45987.367837731479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45987.367837731479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45987.367837731479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45987.367837731479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45987.367837731479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45987.367837731479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45987.367837731479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45987.367837731479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45987.367837731479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45987.367837731479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45987.367837731479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45987.367837731479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45987.367837731479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45987.367837731479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45987.367837731479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45987.367837731479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45987.367837731479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45987.367837731479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45987.367837731479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45987.367837731479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45987.367837731479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45987.367837731479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45987.367837731479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45987.367837731479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45987.367837731479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45987.367837731479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45987.367837731479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45987.367837731479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45987.367837731479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45987.367837731479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45987.367837731479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45987.367837731479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45987.367837731479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45987.367837731479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45987.367837731479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45987.367837731479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45987.367837731479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45987.367837731479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45987.367837731479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45987.367837731479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45987.367837731479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45987.367837731479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45987.367837731479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45987.367837731479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45987.367837731479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45987.367837731479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45987.367837731479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45987.367837731479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45987.367837731479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45987.367837731479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45987.367837731479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45987.367837731479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45987.367837731479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45987.367837731479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45987.367837731479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45987.367837731479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45987.367837731479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45987.367837731479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45987.367837731479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45987.367837731479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45987.367837731479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45987.367837731479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45987.367837731479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45987.367837731479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45987.367837731479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45987.367837731479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45987.367837731479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45987.367837731479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45987.367837731479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45987.367837731479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45987.367837731479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45987.367837731479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45987.367837731479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45987.367837731479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45987.367837731479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45987.367837731479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45987.367837731479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45987.367837731479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45987.367837731479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45987.367837731479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45987.367837731479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45987.367837731479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45987.367837731479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45987.367837731479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45987.367837731479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45987.367837731479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45987.367837731479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45987.367837731479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45987.367837731479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45987.367837731479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45987.367837731479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45987.367837731479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45987.367837731479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45987.367837731479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45987.367837731479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45987.367837731479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45987.367837731479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45987.367837731479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45987.367837731479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45987.367837731479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45987.367837731479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45987.367837731479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45987.367837731479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45987.367837731479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45987.367837731479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45987.367837731479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45987.367837731479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45987.367837731479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45987.367837731479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45987.367837731479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45987.367837731479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45987.367837731479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45987.367837731479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45987.367837731479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45987.367837731479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45987.367837731479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45987.367837731479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45987.367837731479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45987.367837731479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45987.367837731479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45987.367837731479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45987.367837731479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45987.367837731479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45987.367837731479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45987.367837731479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45987.367837731479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45987.367837731479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45987.367837731479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45987.367837731479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45987.367837731479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45987.367837731479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45987.367837731479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45987.367837731479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45987.367837731479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45987.367837731479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45987.367837731479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45987.367837731479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45987.367837731479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45987.367837731479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45987.367837731479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45987.367837731479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45987.367837731479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45987.367837731479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45987.367837731479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45987.367837731479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45987.367837731479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45987.367837731479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45987.367837731479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45987.367837731479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45987.367837731479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45987.367837731479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45987.367837731479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45987.367837731479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45987.367837731479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45987.367837731479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45987.367837731479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45987.367837731479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45987.367837731479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45987.367837731479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45987.367837731479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45987.367837731479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45987.367837731479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45987.367837731479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45987.367837731479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45987.367837731479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45987.367837731479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45987.367837731479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45987.367837731479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45987.367837731479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45987.367837731479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45987.367837731479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45987.367837731479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45987.367837731479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45987.367837731479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45987.367837731479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45987.367837731479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45987.367837731479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45987.367837731479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45987.367837731479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45987.367837731479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45987.367837731479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45987.367837731479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45987.367837731479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45987.367837731479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45987.367837731479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45987.367837731479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45987.367837731479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45987.367837731479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45987.367837731479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45987.367837731479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45987.367837731479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45987.367837731479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45987.367837731479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45987.367837731479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45987.367837731479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45987.367837731479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45987.367837731479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45987.367837731479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45987.367837731479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45987.367837731479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45987.367837731479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45987.367837731479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45987.367837731479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45987.367837731479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45987.367837731479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45987.367837731479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45987.367837731479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45987.367837731479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45987.367837731479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45987.367837731479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45987.367837731479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45987.367837731479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45987.367837731479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45987.367837731479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45987.367837731479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45987.367837731479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45987.367837731479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45987.367837731479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45987.367837731479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45987.367837731479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45987.367837731479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45987.367837731479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45987.367837731479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45987.367837731479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45987.367837731479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45987.367837731479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45987.367837731479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45987.367837731479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45987.367837731479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45987.367837731479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45987.367837731479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45987.367837731479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45987.367837731479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45987.367837731479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45987.367837731479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45987.367837731479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45987.367837731479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45987.367837731479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45987.367837731479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45987.367837731479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45987.367837731479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45987.367837731479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45987.367837731479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45987.367837731479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45987.367837731479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45987.367837731479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45987.367837731479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45987.367837731479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45987.367837731479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45987.367837731479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45987.367837731479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45987.367837731479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45987.367837731479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45987.367837731479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45987.367837731479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45987.367837731479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45987.367837731479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45987.367837731479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45987.367837731479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45987.367837731479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45987.367837731479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45987.367837731479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45987.367837731479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45987.367837731479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45987.367837731479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45987.367837731479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45987.367837731479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45987.367837731479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45987.367837731479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45987.367837731479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45987.367837731479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45987.367837731479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45987.367837731479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45987.367837731479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45987.367837731479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45987.367837731479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45987.367837731479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45987.367837731479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45987.367837731479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45987.367837731479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45987.367837731479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45987.367837731479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45987.367837731479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45987.367837731479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45987.367837731479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45987.367837731479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45987.367837731479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45987.367837731479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45987.367837731479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45987.367837731479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45987.367837731479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45987.367837731479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45987.367837731479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45987.367837731479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45987.367837731479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45987.367837731479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45987.367837731479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45987.367837731479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45987.367837731479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45987.367837731479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45987.367837731479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45987.367837731479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45987.367837731479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45987.367837731479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45987.367837731479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45987.367837731479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45987.367837731479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45987.367837731479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45987.367837731479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45987.367837731479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45987.367837731479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45987.367837731479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45987.367837731479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45987.367837731479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45987.367837731479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45987.367837731479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45987.367837731479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45987.367837731479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45987.367837731479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45987.367837731479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45987.367837731479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45987.367837731479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45987.367837731479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45987.367837731479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45987.367837731479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45987.367837731479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45987.367837731479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45987.367837731479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45987.367837731479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45987.367837731479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45987.367837731479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45987.367837731479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45987.367837731479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45987.367837731479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45987.367837731479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45987.367837731479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45987.367837731479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45987.367837731479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45987.367837731479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45987.367837731479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45987.367837731479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45987.367837731479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45987.367837731479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45987.367837731479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45987.367837731479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45987.367837731479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45987.367837731479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45987.367837731479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45987.367837731479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45987.367837731479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45987.367837731479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45987.367837731479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45987.367837731479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45987.367837731479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45987.367837731479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45987.367837731479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45987.367837731479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45987.367837731479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45987.367837731479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45987.367837731479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45987.367837731479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45987.367837731479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45987.367837731479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45987.367837731479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45987.367837731479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45987.367837731479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45987.367837731479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45987.367837731479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45987.367837731479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45987.367837731479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45987.367837731479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45987.367837731479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45987.367837731479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45987.367837731479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45987.367837731479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45987.367837731479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45987.367837731479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45987.367837731479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45987.367837731479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45987.367837731479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45987.367837731479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45987.367837731479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45987.367837731479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45987.367837731479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45987.367837731479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45987.367837731479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45987.367837731479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45987.367837731479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45987.367837731479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45987.367837731479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45987.367837731479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45987.367837731479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45987.367837731479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45987.367837731479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45987.367837731479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45987.367837731479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45987.367837731479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45987.367837731479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45987.367837731479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45987.367837731479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45987.367837731479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45987.367837731479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45987.367837731479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45987.367837731479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45987.367837731479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45987.367837731479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45987.367837731479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45987.367837731479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45987.367837731479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45987.367837731479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45987.367837731479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45987.367837731479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45987.367837731479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45987.367837731479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45987.367837731479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45987.367837731479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45987.367837731479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45987.367837731479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45987.367837731479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45987.367837731479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45987.367837731479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45987.367837731479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45987.367837731479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45987.367837731479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45987.367837731479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45987.367837731479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45987.367837731479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45987.367837731479</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3"/>
  <sheetViews>
    <sheetView tabSelected="1"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283.88712013888289</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35248</v>
      </c>
      <c r="E3" s="94" t="s">
        <v>39021</v>
      </c>
      <c r="F3" s="95"/>
      <c r="G3" s="96">
        <f t="shared" ref="G3:G41" ca="1" si="0">IFERROR(NOW()-F3,"")</f>
        <v>45987.367837731479</v>
      </c>
      <c r="H3" s="95">
        <v>45987.321597222224</v>
      </c>
      <c r="I3" s="113" t="str">
        <f>IFERROR(VLOOKUP(D3,DB!A:F,6,0),"")</f>
        <v>SCECO</v>
      </c>
      <c r="J3" s="113" t="str">
        <f>IFERROR(VLOOKUP(D3,DB!A:G,7,0),"")</f>
        <v>Weak</v>
      </c>
      <c r="K3" s="97" t="s">
        <v>39110</v>
      </c>
      <c r="L3" s="91" t="str">
        <f>IFERROR(VLOOKUP(D3,DB!A:I,9,0),"")</f>
        <v>Latis</v>
      </c>
    </row>
    <row r="4" spans="1:16" ht="15" customHeight="1">
      <c r="A4" s="113" t="s">
        <v>39109</v>
      </c>
      <c r="B4" s="113" t="str">
        <f>IFERROR(VLOOKUP(D4,DB!A:K,11,0),"")</f>
        <v>R4</v>
      </c>
      <c r="C4" s="93">
        <v>1</v>
      </c>
      <c r="D4" s="91" t="s">
        <v>35199</v>
      </c>
      <c r="E4" s="94" t="s">
        <v>39021</v>
      </c>
      <c r="F4" s="95"/>
      <c r="G4" s="96">
        <f t="shared" ca="1" si="0"/>
        <v>45987.367837731479</v>
      </c>
      <c r="H4" s="95">
        <v>45987.321597222224</v>
      </c>
      <c r="I4" s="113" t="str">
        <f>IFERROR(VLOOKUP(D4,DB!A:F,6,0),"")</f>
        <v>SCECO</v>
      </c>
      <c r="J4" s="113" t="str">
        <f>IFERROR(VLOOKUP(D4,DB!A:G,7,0),"")</f>
        <v>Vandalized</v>
      </c>
      <c r="K4" s="97" t="s">
        <v>39110</v>
      </c>
      <c r="L4" s="91" t="str">
        <f>IFERROR(VLOOKUP(D4,DB!A:I,9,0),"")</f>
        <v>Latis</v>
      </c>
    </row>
    <row r="5" spans="1:16" ht="15" customHeight="1">
      <c r="A5" s="113"/>
      <c r="B5" s="113" t="str">
        <f>IFERROR(VLOOKUP(D5,DB!A:K,11,0),"")</f>
        <v/>
      </c>
      <c r="C5" s="93"/>
      <c r="D5" s="91"/>
      <c r="E5" s="94"/>
      <c r="F5" s="95"/>
      <c r="G5" s="96">
        <f t="shared" ca="1" si="0"/>
        <v>45987.367837731479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45987.367837731479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45987.367837731479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45987.367837731479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45987.367837731479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45987.367837731479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45987.367837731479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45987.367837731479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45987.367837731479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45987.367837731479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45987.367837731479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45987.367837731479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45987.367837731479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45987.367837731479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45987.367837731479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45987.367837731479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45987.367837731479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45987.367837731479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45987.367837731479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45987.367837731479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45987.367837731479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45987.367837731479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45987.367837731479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45987.367837731479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45987.367837731479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45987.367837731479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45987.367837731479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45987.367837731479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45987.367837731479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45987.367837731479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45987.367837731479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45987.367837731479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45987.367837731479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45987.367837731479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45987.367837731479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45987.367837731479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45987.367837731479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ref="G42:G105" ca="1" si="1">IFERROR(NOW()-F42,"")</f>
        <v>45987.367837731479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45987.367837731479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45987.367837731479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45987.367837731479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45987.367837731479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45987.367837731479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45987.367837731479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45987.367837731479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45987.367837731479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45987.367837731479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45987.367837731479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45987.367837731479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45987.367837731479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45987.367837731479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45987.367837731479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45987.367837731479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45987.367837731479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45987.367837731479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45987.367837731479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45987.367837731479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45987.367837731479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45987.367837731479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45987.367837731479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45987.367837731479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45987.367837731479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45987.367837731479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45987.367837731479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45987.367837731479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45987.367837731479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45987.367837731479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45987.367837731479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45987.367837731479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45987.367837731479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45987.367837731479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45987.367837731479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45987.367837731479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45987.367837731479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45987.367837731479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45987.367837731479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45987.367837731479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45987.367837731479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45987.367837731479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45987.367837731479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45987.367837731479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45987.367837731479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45987.367837731479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45987.367837731479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45987.367837731479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45987.367837731479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45987.367837731479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45987.367837731479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45987.367837731479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45987.367837731479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45987.367837731479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45987.367837731479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45987.367837731479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45987.367837731479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45987.367837731479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45987.367837731479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45987.367837731479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45987.367837731479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45987.367837731479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45987.367837731479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45987.367837731479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ref="G106:G169" ca="1" si="2">IFERROR(NOW()-F106,"")</f>
        <v>45987.367837731479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45987.367837731479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45987.367837731479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45987.367837731479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45987.367837731479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45987.367837731479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45987.367837731479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45987.367837731479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45987.367837731479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45987.367837731479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45987.367837731479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45987.367837731479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45987.367837731479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45987.367837731479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45987.367837731479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45987.367837731479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45987.367837731479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45987.367837731479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45987.367837731479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45987.367837731479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45987.367837731479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45987.367837731479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45987.367837731479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45987.367837731479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45987.367837731479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45987.367837731479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45987.367837731479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45987.367837731479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45987.367837731479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45987.367837731479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45987.367837731479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45987.367837731479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45987.367837731479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45987.367837731479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45987.367837731479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45987.367837731479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45987.367837731479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45987.367837731479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45987.367837731479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45987.367837731479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45987.367837731479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45987.367837731479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45987.367837731479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45987.367837731479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45987.367837731479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45987.367837731479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45987.367837731479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45987.367837731479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45987.367837731479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45987.367837731479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45987.367837731479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45987.367837731479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45987.367837731479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45987.367837731479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45987.367837731479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45987.367837731479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45987.367837731479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45987.367837731479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45987.367837731479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45987.367837731479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45987.367837731479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45987.367837731479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45987.367837731479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45987.367837731479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ref="G170:G233" ca="1" si="3">IFERROR(NOW()-F170,"")</f>
        <v>45987.367837731479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45987.367837731479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45987.367837731479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45987.367837731479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45987.367837731479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45987.367837731479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45987.367837731479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45987.367837731479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45987.367837731479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45987.367837731479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45987.367837731479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45987.367837731479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45987.367837731479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45987.367837731479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45987.367837731479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45987.367837731479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45987.367837731479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45987.367837731479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45987.367837731479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45987.367837731479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45987.367837731479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45987.367837731479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45987.367837731479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45987.367837731479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45987.367837731479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45987.367837731479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45987.367837731479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45987.367837731479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45987.367837731479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45987.367837731479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45987.367837731479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45987.367837731479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45987.367837731479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45987.367837731479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45987.367837731479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45987.367837731479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45987.367837731479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45987.367837731479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45987.367837731479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45987.367837731479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45987.367837731479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45987.367837731479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45987.367837731479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45987.367837731479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45987.367837731479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45987.367837731479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45987.367837731479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45987.367837731479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45987.367837731479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45987.367837731479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45987.367837731479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45987.367837731479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45987.367837731479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45987.367837731479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45987.367837731479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45987.367837731479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45987.367837731479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45987.367837731479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45987.367837731479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45987.367837731479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45987.367837731479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45987.367837731479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45987.367837731479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45987.367837731479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ref="G234:G297" ca="1" si="4">IFERROR(NOW()-F234,"")</f>
        <v>45987.367837731479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45987.367837731479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45987.367837731479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45987.367837731479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45987.367837731479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45987.367837731479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45987.367837731479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45987.367837731479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45987.367837731479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45987.367837731479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45987.367837731479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45987.367837731479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45987.367837731479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45987.367837731479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45987.367837731479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45987.367837731479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45987.367837731479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45987.367837731479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45987.367837731479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45987.367837731479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45987.367837731479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45987.367837731479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45987.367837731479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45987.367837731479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45987.367837731479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45987.367837731479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45987.367837731479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45987.367837731479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45987.367837731479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45987.367837731479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45987.367837731479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45987.367837731479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45987.367837731479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45987.367837731479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45987.367837731479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45987.367837731479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45987.367837731479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45987.367837731479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45987.367837731479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45987.367837731479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45987.367837731479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45987.367837731479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45987.367837731479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45987.367837731479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45987.367837731479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45987.367837731479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45987.367837731479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45987.367837731479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45987.367837731479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45987.367837731479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45987.367837731479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45987.367837731479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45987.367837731479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45987.367837731479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45987.367837731479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45987.367837731479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45987.367837731479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45987.367837731479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45987.367837731479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45987.367837731479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45987.367837731479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45987.367837731479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45987.367837731479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45987.367837731479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ref="G298:G343" ca="1" si="5">IFERROR(NOW()-F298,"")</f>
        <v>45987.367837731479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45987.367837731479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45987.367837731479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45987.367837731479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45987.367837731479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45987.367837731479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45987.367837731479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45987.367837731479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45987.367837731479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45987.367837731479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45987.367837731479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45987.367837731479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45987.367837731479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45987.367837731479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45987.367837731479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45987.367837731479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45987.367837731479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45987.367837731479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45987.367837731479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45987.367837731479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45987.367837731479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45987.367837731479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45987.367837731479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45987.367837731479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45987.367837731479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45987.367837731479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45987.367837731479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45987.367837731479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45987.367837731479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45987.367837731479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45987.367837731479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45987.367837731479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45987.367837731479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45987.367837731479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45987.367837731479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45987.367837731479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45987.367837731479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45987.367837731479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45987.367837731479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45987.367837731479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45987.367837731479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45987.367837731479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45987.367837731479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45987.367837731479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45987.367837731479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45987.367837731479</v>
      </c>
      <c r="H343" s="95"/>
      <c r="I343" s="113" t="str">
        <f>IFERROR(VLOOKUP(D343,DB!A:F,6,0),"")</f>
        <v/>
      </c>
      <c r="J343" s="113" t="str">
        <f>IFERROR(VLOOKUP(D343,DB!A:G,7,0),"")</f>
        <v/>
      </c>
      <c r="K343" s="97"/>
      <c r="L343" s="91" t="str">
        <f>IFERROR(VLOOKUP(D343,DB!A:I,9,0),"")</f>
        <v/>
      </c>
    </row>
  </sheetData>
  <dataValidations count="2">
    <dataValidation allowBlank="1" showInputMessage="1" showErrorMessage="1" sqref="E1" xr:uid="{A4F81451-56CC-4543-9497-104C4E44EE4B}"/>
    <dataValidation type="list" allowBlank="1" showInputMessage="1" showErrorMessage="1" sqref="E2:E3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5"/>
  <sheetViews>
    <sheetView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39111</v>
      </c>
      <c r="B2" s="37" t="str">
        <f>IFERROR(VLOOKUP(D2,DB!A:K,11,0),"")</f>
        <v>R5</v>
      </c>
      <c r="C2" s="37">
        <v>3</v>
      </c>
      <c r="D2" s="106" t="s">
        <v>36011</v>
      </c>
      <c r="E2" s="37" t="s">
        <v>39021</v>
      </c>
      <c r="F2" s="38">
        <v>45891.832060185188</v>
      </c>
      <c r="G2" s="108">
        <f ca="1">IFERROR(NOW()-F2,"")</f>
        <v>95.535777546290774</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61.178960416662449</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38.70672662036668</v>
      </c>
      <c r="H4" s="110">
        <v>45948.661111111112</v>
      </c>
      <c r="I4" s="109" t="str">
        <f>IFERROR(VLOOKUP(D4,DB!A:F,6,0),"")</f>
        <v>SCECO</v>
      </c>
      <c r="J4" s="109" t="str">
        <f>IFERROR(VLOOKUP(D4,DB!A:G,7,0),"")</f>
        <v>Dead</v>
      </c>
      <c r="K4" s="109" t="s">
        <v>39116</v>
      </c>
      <c r="L4" s="109" t="str">
        <f>IFERROR(VLOOKUP(D4,DB!A:I,9,0),"")</f>
        <v>Latis</v>
      </c>
    </row>
    <row r="5" spans="1:13" ht="30.75">
      <c r="A5" s="109" t="s">
        <v>39117</v>
      </c>
      <c r="B5" s="109" t="str">
        <f>IFERROR(VLOOKUP(D5,DB!A:K,11,0),"")</f>
        <v>R5</v>
      </c>
      <c r="C5" s="109">
        <v>1</v>
      </c>
      <c r="D5" s="109" t="s">
        <v>36518</v>
      </c>
      <c r="E5" s="109" t="s">
        <v>39021</v>
      </c>
      <c r="F5" s="122">
        <v>45981.373298611114</v>
      </c>
      <c r="G5" s="111">
        <f ca="1">IFERROR(NOW()-F5,"")</f>
        <v>5.9945391203655163</v>
      </c>
      <c r="H5" s="122">
        <v>45981.360798611109</v>
      </c>
      <c r="I5" s="109" t="str">
        <f>IFERROR(VLOOKUP(D5,DB!A:F,6,0),"")</f>
        <v>SCECO</v>
      </c>
      <c r="J5" s="109" t="str">
        <f>IFERROR(VLOOKUP(D5,DB!A:G,7,0),"")</f>
        <v>Dead</v>
      </c>
      <c r="K5" s="109" t="s">
        <v>39118</v>
      </c>
      <c r="L5" s="109" t="str">
        <f>IFERROR(VLOOKUP(D5,DB!A:I,9,0),"")</f>
        <v>Latis</v>
      </c>
    </row>
    <row r="6" spans="1:13">
      <c r="A6" s="125"/>
      <c r="B6" s="125" t="str">
        <f>IFERROR(VLOOKUP(D6,DB!A:K,11,0),"")</f>
        <v/>
      </c>
      <c r="C6" s="125"/>
      <c r="D6" s="125"/>
      <c r="E6" s="125"/>
      <c r="F6" s="126"/>
      <c r="G6" s="111">
        <f ca="1">IFERROR(NOW()-F6,"")</f>
        <v>45987.367837731479</v>
      </c>
      <c r="H6" s="126"/>
      <c r="I6" s="125" t="str">
        <f>IFERROR(VLOOKUP(D6,DB!A:F,6,0),"")</f>
        <v/>
      </c>
      <c r="J6" s="125" t="str">
        <f>IFERROR(VLOOKUP(D6,DB!A:G,7,0),"")</f>
        <v/>
      </c>
      <c r="K6" s="125"/>
      <c r="L6" s="125" t="str">
        <f>IFERROR(VLOOKUP(D6,DB!A:I,9,0),"")</f>
        <v/>
      </c>
    </row>
    <row r="7" spans="1:13">
      <c r="A7" s="125"/>
      <c r="B7" s="125" t="str">
        <f>IFERROR(VLOOKUP(D7,DB!A:K,11,0),"")</f>
        <v/>
      </c>
      <c r="C7" s="125"/>
      <c r="D7" s="125"/>
      <c r="E7" s="125"/>
      <c r="F7" s="126"/>
      <c r="G7" s="111">
        <f ca="1">IFERROR(NOW()-F7,"")</f>
        <v>45987.367837731479</v>
      </c>
      <c r="H7" s="126"/>
      <c r="I7" s="125" t="str">
        <f>IFERROR(VLOOKUP(D7,DB!A:F,6,0),"")</f>
        <v/>
      </c>
      <c r="J7" s="125" t="str">
        <f>IFERROR(VLOOKUP(D7,DB!A:G,7,0),"")</f>
        <v/>
      </c>
      <c r="K7" s="125"/>
      <c r="L7" s="125" t="str">
        <f>IFERROR(VLOOKUP(D7,DB!A:I,9,0),"")</f>
        <v/>
      </c>
    </row>
    <row r="8" spans="1:13">
      <c r="A8" s="125"/>
      <c r="B8" s="125" t="str">
        <f>IFERROR(VLOOKUP(D8,DB!A:K,11,0),"")</f>
        <v/>
      </c>
      <c r="C8" s="125"/>
      <c r="D8" s="125"/>
      <c r="E8" s="125"/>
      <c r="F8" s="126"/>
      <c r="G8" s="111">
        <f ca="1">IFERROR(NOW()-F8,"")</f>
        <v>45987.367837731479</v>
      </c>
      <c r="H8" s="126"/>
      <c r="I8" s="125" t="str">
        <f>IFERROR(VLOOKUP(D8,DB!A:F,6,0),"")</f>
        <v/>
      </c>
      <c r="J8" s="125" t="str">
        <f>IFERROR(VLOOKUP(D8,DB!A:G,7,0),"")</f>
        <v/>
      </c>
      <c r="K8" s="125"/>
      <c r="L8" s="125" t="str">
        <f>IFERROR(VLOOKUP(D8,DB!A:I,9,0),"")</f>
        <v/>
      </c>
    </row>
    <row r="9" spans="1:13">
      <c r="A9" s="125"/>
      <c r="B9" s="125" t="str">
        <f>IFERROR(VLOOKUP(D9,DB!A:K,11,0),"")</f>
        <v/>
      </c>
      <c r="C9" s="125"/>
      <c r="D9" s="127"/>
      <c r="E9" s="125"/>
      <c r="F9" s="126"/>
      <c r="G9" s="111">
        <f ca="1">IFERROR(NOW()-F9,"")</f>
        <v>45987.367837731479</v>
      </c>
      <c r="H9" s="126"/>
      <c r="I9" s="125" t="str">
        <f>IFERROR(VLOOKUP(D9,DB!A:F,6,0),"")</f>
        <v/>
      </c>
      <c r="J9" s="125" t="str">
        <f>IFERROR(VLOOKUP(D9,DB!A:G,7,0),"")</f>
        <v/>
      </c>
      <c r="K9" s="125"/>
      <c r="L9" s="125" t="str">
        <f>IFERROR(VLOOKUP(D9,DB!A:I,9,0),"")</f>
        <v/>
      </c>
    </row>
    <row r="10" spans="1:13">
      <c r="A10" s="125"/>
      <c r="B10" s="125" t="str">
        <f>IFERROR(VLOOKUP(D10,DB!A:K,11,0),"")</f>
        <v/>
      </c>
      <c r="C10" s="125"/>
      <c r="D10"/>
      <c r="E10" s="125"/>
      <c r="F10" s="126"/>
      <c r="G10" s="111">
        <f ca="1">IFERROR(NOW()-F10,"")</f>
        <v>45987.367837731479</v>
      </c>
      <c r="H10" s="126"/>
      <c r="I10" s="125" t="str">
        <f>IFERROR(VLOOKUP(D10,DB!A:F,6,0),"")</f>
        <v/>
      </c>
      <c r="J10" s="125" t="str">
        <f>IFERROR(VLOOKUP(D10,DB!A:G,7,0),"")</f>
        <v/>
      </c>
      <c r="K10" s="125"/>
      <c r="L10" s="125" t="str">
        <f>IFERROR(VLOOKUP(D10,DB!A:I,9,0),"")</f>
        <v/>
      </c>
    </row>
    <row r="11" spans="1:13">
      <c r="A11" s="125"/>
      <c r="B11" s="125" t="str">
        <f>IFERROR(VLOOKUP(D11,DB!A:K,11,0),"")</f>
        <v/>
      </c>
      <c r="C11" s="125"/>
      <c r="D11" s="125"/>
      <c r="E11" s="125"/>
      <c r="F11" s="126"/>
      <c r="G11" s="111">
        <f ca="1">IFERROR(NOW()-F11,"")</f>
        <v>45987.367837731479</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45987.367837731479</v>
      </c>
      <c r="H12" s="126"/>
      <c r="I12" s="125" t="str">
        <f>IFERROR(VLOOKUP(D12,DB!A:F,6,0),"")</f>
        <v/>
      </c>
      <c r="J12" s="125" t="str">
        <f>IFERROR(VLOOKUP(D12,DB!A:G,7,0),"")</f>
        <v/>
      </c>
      <c r="K12" s="125"/>
      <c r="L12" s="125" t="str">
        <f>IFERROR(VLOOKUP(D12,DB!A:I,9,0),"")</f>
        <v/>
      </c>
    </row>
    <row r="13" spans="1:13">
      <c r="A13" s="125"/>
      <c r="B13" s="125" t="str">
        <f>IFERROR(VLOOKUP(D13,DB!A:K,11,0),"")</f>
        <v/>
      </c>
      <c r="C13" s="125"/>
      <c r="D13" s="125"/>
      <c r="E13" s="125"/>
      <c r="F13" s="126"/>
      <c r="G13" s="111">
        <f ca="1">IFERROR(NOW()-F13,"")</f>
        <v>45987.367837731479</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45987.367837731479</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45987.367837731479</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45987.367837731479</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45987.367837731479</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45987.367837731479</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45987.367837731479</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45987.367837731479</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45987.367837731479</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45987.367837731479</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45987.367837731479</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45987.367837731479</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45987.367837731479</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45987.367837731479</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45987.367837731479</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45987.367837731479</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45987.367837731479</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45987.367837731479</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45987.367837731479</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45987.367837731479</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45987.367837731479</v>
      </c>
      <c r="H33" s="126"/>
      <c r="I33" s="125" t="str">
        <f>IFERROR(VLOOKUP(D33,DB!A:F,6,0),"")</f>
        <v/>
      </c>
      <c r="J33" s="125" t="str">
        <f>IFERROR(VLOOKUP(D33,DB!A:G,7,0),"")</f>
        <v/>
      </c>
      <c r="K33" s="125"/>
      <c r="L33" s="125" t="str">
        <f>IFERROR(VLOOKUP(D33,DB!A:I,9,0),"")</f>
        <v/>
      </c>
    </row>
    <row r="34" spans="1:12">
      <c r="A34" s="109"/>
      <c r="B34" s="109"/>
      <c r="C34" s="109"/>
      <c r="D34" s="109"/>
      <c r="E34" s="109"/>
      <c r="F34" s="109"/>
      <c r="G34" s="109"/>
      <c r="H34" s="109"/>
      <c r="I34" s="109"/>
      <c r="J34" s="109"/>
      <c r="K34" s="109"/>
      <c r="L34" s="109"/>
    </row>
    <row r="35" spans="1:12">
      <c r="A35" s="109"/>
      <c r="B35" s="109"/>
      <c r="C35" s="109"/>
      <c r="D35" s="109"/>
      <c r="E35" s="109"/>
      <c r="F35" s="109"/>
      <c r="G35" s="109"/>
      <c r="H35" s="109"/>
      <c r="I35" s="109"/>
      <c r="J35" s="109"/>
      <c r="K35" s="109"/>
      <c r="L35" s="109"/>
    </row>
    <row r="36" spans="1:12">
      <c r="A36" s="109"/>
      <c r="B36" s="109"/>
      <c r="C36" s="109"/>
      <c r="D36" s="109"/>
      <c r="E36" s="109"/>
      <c r="F36" s="109"/>
      <c r="G36" s="109"/>
      <c r="H36" s="109"/>
      <c r="I36" s="109"/>
      <c r="J36" s="109"/>
      <c r="K36" s="109"/>
      <c r="L36" s="109"/>
    </row>
    <row r="37" spans="1:12">
      <c r="A37" s="109"/>
      <c r="B37" s="109"/>
      <c r="C37" s="109"/>
      <c r="D37" s="109"/>
      <c r="E37" s="109"/>
      <c r="F37" s="109"/>
      <c r="G37" s="109"/>
      <c r="H37" s="109"/>
      <c r="I37" s="109"/>
      <c r="J37" s="109"/>
      <c r="K37" s="109"/>
      <c r="L37" s="109"/>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D2" sqref="D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9" width="11.5" style="24" customWidth="1"/>
    <col min="10" max="10" width="12.79687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t="s">
        <v>39119</v>
      </c>
      <c r="B2" s="129" t="str">
        <f>IFERROR(VLOOKUP(D2,DB!A:K,11,0),"")</f>
        <v>R6</v>
      </c>
      <c r="C2" s="130">
        <v>1</v>
      </c>
      <c r="D2" s="129" t="s">
        <v>29900</v>
      </c>
      <c r="E2" s="109" t="s">
        <v>39021</v>
      </c>
      <c r="F2" s="131">
        <v>45987.329571759263</v>
      </c>
      <c r="G2" s="75">
        <f ca="1">IFERROR(NOW()-F2,"-")</f>
        <v>3.8265972216322552E-2</v>
      </c>
      <c r="H2" s="131">
        <v>45987.32953703704</v>
      </c>
      <c r="I2" s="129" t="str">
        <f>IFERROR(VLOOKUP(D2,DB!A:F,6,0),"")</f>
        <v>Generator-SG</v>
      </c>
      <c r="J2" s="129" t="str">
        <f>IFERROR(VLOOKUP(D2,DB!A:G,7,0),"")</f>
        <v>Dead+No BB Design</v>
      </c>
      <c r="K2" s="132" t="s">
        <v>39120</v>
      </c>
      <c r="L2" s="133" t="str">
        <f>IFERROR(VLOOKUP(D2,DB!A:I,9,0),"")</f>
        <v>Latis</v>
      </c>
    </row>
    <row r="3" spans="1:16382" ht="31.5" customHeight="1">
      <c r="A3" s="145" t="s">
        <v>39121</v>
      </c>
      <c r="B3" s="129" t="str">
        <f>IFERROR(VLOOKUP(D3,DB!A:K,11,0),"")</f>
        <v>R6</v>
      </c>
      <c r="C3" s="130">
        <v>1</v>
      </c>
      <c r="D3" s="129" t="s">
        <v>31674</v>
      </c>
      <c r="E3" s="144" t="s">
        <v>39021</v>
      </c>
      <c r="F3" s="131">
        <v>45987.339594907404</v>
      </c>
      <c r="G3" s="75">
        <f ca="1">IFERROR(NOW()-F3,"-")</f>
        <v>2.8242824075277895E-2</v>
      </c>
      <c r="H3" s="131">
        <v>45987.339537037034</v>
      </c>
      <c r="I3" s="129" t="str">
        <f>IFERROR(VLOOKUP(D3,DB!A:F,6,0),"")</f>
        <v>SCECO</v>
      </c>
      <c r="J3" s="129" t="str">
        <f>IFERROR(VLOOKUP(D3,DB!A:G,7,0),"")</f>
        <v>Vandalized</v>
      </c>
      <c r="K3" s="132" t="s">
        <v>39122</v>
      </c>
      <c r="L3" s="133" t="str">
        <f>IFERROR(VLOOKUP(D3,DB!A:I,9,0),"")</f>
        <v>Latis</v>
      </c>
    </row>
    <row r="4" spans="1:16382" ht="31.5" customHeight="1">
      <c r="A4" s="128"/>
      <c r="B4" s="129" t="str">
        <f>IFERROR(VLOOKUP(D4,DB!A:K,11,0),"")</f>
        <v/>
      </c>
      <c r="C4" s="130"/>
      <c r="D4" s="129"/>
      <c r="E4" s="109"/>
      <c r="F4" s="131"/>
      <c r="G4" s="75">
        <f ca="1">IFERROR(NOW()-F4,"-")</f>
        <v>45987.367837731479</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45987.367837731479</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45987.367837731479</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45987.367837731479</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45987.367837731479</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45987.367837731479</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45987.367837731479</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45987.367837731479</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45987.367837731479</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45987.367837731479</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45987.367837731479</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45987.367837731479</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45987.367837731479</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45987.367837731479</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45987.367837731479</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45987.367837731479</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45987.367837731479</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45987.367837731479</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45987.367837731479</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45987.367837731479</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45987.367837731479</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45987.367837731479</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45987.367837731479</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45987.367837731479</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45987.367837731479</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45987.367837731479</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45987.367837731479</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45987.367837731479</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45987.367837731479</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45987.367837731479</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45987.367837731479</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45987.367837731479</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45987.367837731479</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45987.367837731479</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45987.367837731479</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45987.367837731479</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2025-11-26T05:51:42Z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