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558" documentId="13_ncr:1_{F6CB121F-512D-4AA6-A0C1-0FB36C537598}" xr6:coauthVersionLast="47" xr6:coauthVersionMax="47" xr10:uidLastSave="{50BC2EB5-7A5D-4BEC-93EB-F3203C50A351}"/>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6" i="2"/>
  <c r="L2" i="6"/>
  <c r="L3" i="6"/>
  <c r="L4" i="6"/>
  <c r="L5" i="6"/>
  <c r="L6" i="6"/>
  <c r="L7" i="6"/>
  <c r="L8" i="6"/>
  <c r="I2" i="6"/>
  <c r="I3" i="6"/>
  <c r="I4" i="6"/>
  <c r="I5" i="6"/>
  <c r="I6" i="6"/>
  <c r="I7" i="6"/>
  <c r="I8" i="6"/>
  <c r="G2" i="6"/>
  <c r="G3" i="6"/>
  <c r="G4" i="6"/>
  <c r="G5" i="6"/>
  <c r="G6" i="6"/>
  <c r="G7" i="6"/>
  <c r="G8" i="6"/>
  <c r="B2" i="6"/>
  <c r="B3" i="6"/>
  <c r="B4" i="6"/>
  <c r="B5" i="6"/>
  <c r="B6" i="6"/>
  <c r="B7" i="6"/>
  <c r="B8" i="6"/>
  <c r="J2" i="6"/>
  <c r="J3" i="6"/>
  <c r="J4" i="6"/>
  <c r="J5" i="6"/>
  <c r="J6" i="6"/>
  <c r="J7" i="6"/>
  <c r="J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<sst xmlns="http://schemas.openxmlformats.org/spreadsheetml/2006/main" count="180299" uniqueCount="39132">
  <si>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</si>
  <si>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</si>
  <si>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</si>
  <si>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</si>
  <si>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</si>
  <si>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</si>
  <si>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</si>
  <si>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</si>
  <si>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</si>
  <si>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</si>
  <si>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</si>
  <si>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</si>
  <si>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</si>
  <si>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</si>
  <si>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</si>
  <si>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</si>
  <si>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</si>
  <si>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</si>
  <si>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</si>
  <si>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</si>
  <si>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</si>
  <si>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</si>
  <si>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</si>
  <si>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</si>
  <si>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</si>
  <si>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</si>
  <si>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</si>
  <si>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</si>
  <si>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</si>
  <si>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</si>
  <si>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</si>
  <si>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</si>
  <si>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</si>
  <si>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</si>
  <si>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</si>
  <si>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</si>
  <si>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</si>
  <si>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</si>
  <si>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</si>
  <si>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</si>
  <si>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</si>
  <si>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</si>
  <si>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</si>
  <si>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</si>
  <si>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</si>
  <si>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</si>
  <si>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</si>
  <si>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</si>
  <si>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</si>
  <si>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</si>
  <si>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</si>
  <si>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</si>
  <si>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</si>
  <si>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</si>
  <si>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</si>
  <si>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</si>
  <si>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</si>
  <si>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</si>
  <si>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</si>
  <si>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</si>
  <si>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</si>
  <si>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</si>
  <si>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</si>
  <si>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</si>
  <si>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</si>
  <si>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</si>
  <si>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</si>
  <si>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</si>
  <si>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</si>
  <si>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</si>
  <si>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</si>
  <si>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</si>
  <si>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</si>
  <si>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</si>
  <si>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</si>
  <si>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</si>
  <si>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</si>
  <si>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</si>
  <si>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</si>
  <si>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</si>
  <si>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</si>
  <si>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</si>
  <si>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</si>
  <si>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</si>
  <si>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</si>
  <si>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</si>
  <si>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</si>
  <si>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</si>
  <si>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</si>
  <si>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</si>
  <si>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</si>
  <si>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</si>
  <si>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</si>
  <si>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</si>
  <si>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</si>
  <si>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</si>
  <si>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</si>
  <si>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</si>
  <si>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</si>
  <si>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</si>
  <si>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</si>
  <si>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</si>
  <si>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</si>
  <si>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</si>
  <si>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</si>
  <si>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</si>
  <si>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</si>
  <si>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</si>
  <si>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</si>
  <si>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</si>
  <si>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</si>
  <si>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</si>
  <si>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</si>
  <si>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</si>
  <si>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</si>
  <si>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</si>
  <si>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</si>
  <si>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</si>
  <si>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</si>
  <si>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</si>
  <si>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</si>
  <si>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</si>
  <si>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</si>
  <si>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</si>
  <si>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</si>
  <si>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</si>
  <si>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</si>
  <si>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</si>
  <si>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</si>
  <si>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</si>
  <si>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</si>
  <si>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</si>
  <si>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</si>
  <si>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</si>
  <si>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</si>
  <si>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</si>
  <si>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</si>
  <si>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</si>
  <si>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</si>
  <si>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</si>
  <si>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</si>
  <si>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</si>
  <si>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</si>
  <si>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</si>
  <si>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</si>
  <si>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</si>
  <si>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</si>
  <si>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</si>
  <si>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</si>
  <si>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</si>
  <si>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</si>
  <si>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</si>
  <si>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</si>
  <si>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</si>
  <si>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</si>
  <si>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</si>
  <si>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</si>
  <si>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</si>
  <si>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</si>
  <si>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</si>
  <si>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</si>
  <si>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</si>
  <si>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</si>
  <si>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</si>
  <si>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</si>
  <si>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</si>
  <si>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</si>
  <si>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</si>
  <si>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</si>
  <si>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</si>
  <si>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</si>
  <si>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</si>
  <si>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</si>
  <si>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</si>
  <si>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</si>
  <si>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</si>
  <si>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</si>
  <si>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</si>
  <si>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</si>
  <si>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</si>
  <si>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</si>
  <si>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</si>
  <si>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</si>
  <si>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</si>
  <si>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</si>
  <si>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</si>
  <si>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</si>
  <si>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</si>
  <si>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</si>
  <si>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</si>
  <si>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</si>
  <si>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</si>
  <si>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</si>
  <si>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</si>
  <si>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</si>
  <si>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</si>
  <si>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</si>
  <si>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</si>
  <si>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</si>
  <si>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</si>
  <si>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</si>
  <si>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</si>
  <si>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</si>
  <si>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</si>
  <si>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</si>
  <si>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</si>
  <si>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</si>
  <si>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</si>
  <si>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</si>
  <si>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</si>
  <si>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</si>
  <si>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</si>
  <si>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</si>
  <si>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</si>
  <si>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</si>
  <si>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</si>
  <si>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</si>
  <si>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</si>
  <si>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</si>
  <si>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</si>
  <si>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</si>
  <si>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</si>
  <si>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</si>
  <si>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</si>
  <si>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</si>
  <si>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</si>
  <si>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</si>
  <si>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</si>
  <si>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</si>
  <si>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</si>
  <si>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</si>
  <si>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</si>
  <si>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</si>
  <si>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</si>
  <si>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</si>
  <si>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</si>
  <si>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</si>
  <si>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</si>
  <si>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</si>
  <si>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</si>
  <si>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</si>
  <si>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</si>
  <si>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</si>
  <si>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</si>
  <si>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</si>
  <si>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</si>
  <si>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</si>
  <si>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</si>
  <si>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</si>
  <si>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</si>
  <si>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</si>
  <si>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</si>
  <si>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</si>
  <si>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</si>
  <si>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</si>
  <si>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</si>
  <si>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</si>
  <si>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</si>
  <si>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</si>
  <si>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</si>
  <si>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</si>
  <si>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</si>
  <si>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</si>
  <si>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</si>
  <si>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</si>
  <si>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</si>
  <si>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</si>
  <si>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</si>
  <si>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</si>
  <si>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</si>
  <si>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</si>
  <si>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</si>
  <si>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</si>
  <si>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</si>
  <si>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</si>
  <si>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</si>
  <si>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</si>
  <si>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</si>
  <si>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</si>
  <si>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</si>
  <si>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</si>
  <si>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</si>
  <si>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</si>
  <si>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</si>
  <si>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</si>
  <si>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</si>
  <si>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</si>
  <si>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</si>
  <si>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</si>
  <si>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</si>
  <si>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</si>
  <si>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</si>
  <si>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</si>
  <si>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</si>
  <si>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</si>
  <si>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</si>
  <si>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</si>
  <si>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</si>
  <si>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</si>
  <si>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</si>
  <si>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</si>
  <si>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</si>
  <si>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</si>
  <si>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</si>
  <si>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</si>
  <si>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</si>
  <si>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</si>
  <si>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</si>
  <si>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</si>
  <si>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</si>
  <si>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</si>
  <si>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</si>
  <si>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</si>
  <si>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</si>
  <si>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</si>
  <si>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</si>
  <si>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</si>
  <si>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</si>
  <si>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</si>
  <si>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</si>
  <si>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</si>
  <si>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</si>
  <si>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</si>
  <si>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</si>
  <si>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</si>
  <si>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</si>
  <si>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</si>
  <si>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</si>
  <si>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</si>
  <si>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</si>
  <si>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</si>
  <si>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</si>
  <si>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</si>
  <si>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</si>
  <si>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</si>
  <si>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</si>
  <si>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</si>
  <si>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</si>
  <si>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</si>
  <si>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</si>
  <si>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</si>
  <si>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</si>
  <si>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</si>
  <si>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</si>
  <si>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</si>
  <si>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</si>
  <si>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</si>
  <si>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</si>
  <si>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</si>
  <si>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</si>
  <si>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</si>
  <si>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</si>
  <si>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</si>
  <si>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</si>
  <si>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</si>
  <si>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</si>
  <si>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</si>
  <si>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</si>
  <si>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</si>
  <si>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</si>
  <si>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</si>
  <si>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</si>
  <si>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</si>
  <si>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</si>
  <si>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</si>
  <si>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</si>
  <si>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</si>
  <si>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</si>
  <si>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</si>
  <si>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</si>
  <si>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</si>
  <si>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</si>
  <si>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</si>
  <si>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</si>
  <si>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</si>
  <si>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</si>
  <si>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</si>
  <si>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</si>
  <si>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</si>
  <si>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</si>
  <si>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</si>
  <si>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</si>
  <si>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</si>
  <si>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</si>
  <si>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</si>
  <si>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</si>
  <si>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</si>
  <si>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</si>
  <si>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</si>
  <si>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</si>
  <si>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</si>
  <si>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</si>
  <si>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</si>
  <si>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</si>
  <si>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</si>
  <si>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</si>
  <si>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</si>
  <si>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</si>
  <si>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</si>
  <si>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</si>
  <si>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</si>
  <si>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</si>
  <si>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</si>
  <si>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</si>
  <si>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</si>
  <si>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</si>
  <si>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</si>
  <si>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</si>
  <si>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</si>
  <si>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</si>
  <si>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</si>
  <si>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</si>
  <si>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</si>
  <si>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</si>
  <si>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</si>
  <si>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</si>
  <si>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</si>
  <si>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</si>
  <si>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</si>
  <si>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</si>
  <si>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</si>
  <si>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</si>
  <si>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</si>
  <si>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</si>
  <si>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</si>
  <si>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</si>
  <si>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</si>
  <si>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</si>
  <si>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</si>
  <si>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</si>
  <si>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</si>
  <si>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</si>
  <si>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</si>
  <si>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</si>
  <si>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</si>
  <si>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</si>
  <si>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</si>
  <si>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</si>
  <si>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</si>
  <si>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</si>
  <si>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</si>
  <si>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</si>
  <si>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</si>
  <si>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</si>
  <si>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</si>
  <si>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</si>
  <si>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</si>
  <si>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</si>
  <si>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</si>
  <si>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</si>
  <si>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</si>
  <si>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</si>
  <si>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</si>
  <si>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</si>
  <si>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</si>
  <si>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</si>
  <si>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</si>
  <si>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</si>
  <si>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</si>
  <si>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</si>
  <si>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</si>
  <si>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</si>
  <si>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</si>
  <si>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</si>
  <si>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</si>
  <si>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</si>
  <si>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</si>
  <si>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</si>
  <si>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</si>
  <si>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</si>
  <si>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</si>
  <si>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</si>
  <si>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</si>
  <si>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</si>
  <si>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</si>
  <si>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</si>
  <si>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</si>
  <si>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</si>
  <si>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</si>
  <si>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</si>
  <si>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</si>
  <si>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</si>
  <si>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</si>
  <si>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</si>
  <si>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</si>
  <si>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</si>
  <si>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</si>
  <si>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</si>
  <si>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</si>
  <si>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</si>
  <si>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</si>
  <si>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</si>
  <si>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</si>
  <si>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</si>
  <si>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</si>
  <si>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</si>
  <si>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</si>
  <si>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</si>
  <si>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</si>
  <si>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</si>
  <si>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</si>
  <si>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</si>
  <si>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</si>
  <si>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</si>
  <si>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</si>
  <si>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</si>
  <si>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</si>
  <si>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</si>
  <si>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</si>
  <si>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</si>
  <si>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</si>
  <si>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</si>
  <si>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</si>
  <si>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</si>
  <si>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</si>
  <si>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</si>
  <si>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</si>
  <si>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</si>
  <si>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</si>
  <si>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</si>
  <si>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</si>
  <si>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</si>
  <si>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</si>
  <si>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</si>
  <si>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</si>
  <si>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</si>
  <si>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</si>
  <si>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</si>
  <si>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</si>
  <si>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</si>
  <si>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</si>
  <si>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</si>
  <si>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</si>
  <si>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</si>
  <si>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</si>
  <si>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</si>
  <si>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</si>
  <si>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</si>
  <si>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</si>
  <si>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</si>
  <si>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</si>
  <si>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</si>
  <si>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</si>
  <si>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</si>
  <si>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</si>
  <si>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</si>
  <si>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</si>
  <si>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</si>
  <si>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</si>
  <si>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</si>
  <si>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</si>
  <si>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</si>
  <si>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</si>
  <si>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</si>
  <si>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</si>
  <si>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</si>
  <si>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</si>
  <si>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</si>
  <si>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</si>
  <si>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</si>
  <si>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</si>
  <si>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</si>
  <si>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</si>
  <si>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</si>
  <si>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</si>
  <si>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</si>
  <si>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</si>
  <si>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</si>
  <si>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</si>
  <si>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</si>
  <si>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</si>
  <si>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</si>
  <si>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</si>
  <si>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</si>
  <si>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</si>
  <si>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</si>
  <si>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</si>
  <si>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</si>
  <si>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</si>
  <si>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</si>
  <si>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</si>
  <si>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</si>
  <si>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</si>
  <si>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</si>
  <si>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</si>
  <si>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</si>
  <si>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</si>
  <si>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</si>
  <si>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</si>
  <si>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</si>
  <si>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</si>
  <si>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</si>
  <si>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</si>
  <si>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</si>
  <si>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</si>
  <si>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</si>
  <si>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</si>
  <si>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</si>
  <si>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</si>
  <si>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</si>
  <si>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</si>
  <si>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</si>
  <si>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</si>
  <si>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</si>
  <si>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</si>
  <si>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</si>
  <si>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</si>
  <si>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</si>
  <si>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</si>
  <si>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</si>
  <si>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</si>
  <si>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</si>
  <si>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</si>
  <si>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</si>
  <si>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</si>
  <si>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</si>
  <si>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</si>
  <si>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</si>
  <si>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</si>
  <si>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</si>
  <si>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</si>
  <si>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</si>
  <si>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</si>
  <si>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</si>
  <si>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</si>
  <si>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</si>
  <si>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</si>
  <si>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</si>
  <si>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</si>
  <si>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</si>
  <si>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</si>
  <si>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</si>
  <si>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</si>
  <si>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</si>
  <si>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</si>
  <si>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</si>
  <si>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</si>
  <si>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</si>
  <si>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</si>
  <si>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</si>
  <si>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</si>
  <si>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</si>
  <si>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</si>
  <si>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</si>
  <si>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</si>
  <si>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</si>
  <si>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</si>
  <si>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</si>
  <si>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</si>
  <si>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</si>
  <si>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</si>
  <si>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</si>
  <si>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</si>
  <si>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</si>
  <si>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</si>
  <si>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</si>
  <si>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</si>
  <si>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</si>
  <si>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</si>
  <si>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</si>
  <si>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</si>
  <si>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</si>
  <si>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</si>
  <si>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</si>
  <si>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</si>
  <si>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</si>
  <si>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</si>
  <si>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</si>
  <si>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</si>
  <si>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</si>
  <si>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</si>
  <si>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</si>
  <si>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</si>
  <si>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</si>
  <si>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</si>
  <si>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</si>
  <si>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</si>
  <si>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</si>
  <si>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</si>
  <si>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</si>
  <si>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</si>
  <si>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</si>
  <si>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</si>
  <si>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</si>
  <si>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</si>
  <si>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</si>
  <si>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</si>
  <si>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</si>
  <si>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</si>
  <si>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</si>
  <si>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</si>
  <si>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</si>
  <si>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</si>
  <si>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</si>
  <si>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</si>
  <si>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</si>
  <si>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</si>
  <si>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</si>
  <si>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</si>
  <si>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</si>
  <si>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</si>
  <si>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</si>
  <si>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</si>
  <si>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</si>
  <si>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</si>
  <si>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</si>
  <si>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</si>
  <si>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</si>
  <si>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</si>
  <si>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</si>
  <si>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</si>
  <si>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</si>
  <si>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</si>
  <si>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</si>
  <si>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</si>
  <si>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</si>
  <si>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</si>
  <si>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</si>
  <si>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</si>
  <si>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</si>
  <si>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</si>
  <si>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</si>
  <si>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</si>
  <si>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</si>
  <si>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</si>
  <si>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</si>
  <si>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</si>
  <si>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</si>
  <si>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</si>
  <si>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</si>
  <si>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</si>
  <si>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</si>
  <si>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</si>
  <si>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</si>
  <si>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</si>
  <si>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</si>
  <si>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</si>
  <si>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</si>
  <si>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</si>
  <si>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</si>
  <si>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</si>
  <si>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</si>
  <si>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</si>
  <si>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</si>
  <si>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</si>
  <si>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</si>
  <si>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</si>
  <si>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</si>
  <si>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</si>
  <si>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</si>
  <si>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</si>
  <si>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</si>
  <si>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</si>
  <si>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</si>
  <si>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</si>
  <si>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</si>
  <si>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</si>
  <si>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</si>
  <si>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</si>
  <si>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</si>
  <si>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</si>
  <si>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</si>
  <si>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</si>
  <si>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</si>
  <si>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</si>
  <si>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</si>
  <si>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</si>
  <si>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</si>
  <si>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</si>
  <si>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</si>
  <si>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</si>
  <si>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</si>
  <si>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</si>
  <si>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</si>
  <si>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</si>
  <si>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</si>
  <si>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</si>
  <si>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</si>
  <si>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</si>
  <si>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</si>
  <si>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</si>
  <si>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</si>
  <si>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</si>
  <si>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</si>
  <si>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</si>
  <si>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</si>
  <si>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</si>
  <si>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</si>
  <si>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</si>
  <si>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</si>
  <si>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</si>
  <si>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</si>
  <si>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</si>
  <si>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</si>
  <si>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</si>
  <si>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</si>
  <si>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</si>
  <si>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</si>
  <si>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</si>
  <si>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</si>
  <si>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</si>
  <si>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</si>
  <si>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</si>
  <si>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</si>
  <si>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</si>
  <si>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</si>
  <si>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</si>
  <si>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</si>
  <si>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</si>
  <si>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</si>
  <si>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</si>
  <si>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</si>
  <si>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</si>
  <si>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</si>
  <si>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</si>
  <si>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</si>
  <si>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</si>
  <si>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</si>
  <si>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</si>
  <si>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</si>
  <si>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</si>
  <si>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</si>
  <si>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</si>
  <si>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</si>
  <si>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</si>
  <si>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</si>
  <si>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</si>
  <si>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</si>
  <si>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</si>
  <si>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</si>
  <si>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</si>
  <si>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</si>
  <si>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</si>
  <si>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</si>
  <si>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</si>
  <si>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</si>
  <si>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</si>
  <si>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</si>
  <si>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</si>
  <si>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</si>
  <si>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</si>
  <si>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</si>
  <si>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</si>
  <si>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</si>
  <si>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</si>
  <si>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</si>
  <si>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</si>
  <si>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</si>
  <si>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</si>
  <si>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</si>
  <si>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</si>
  <si>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</si>
  <si>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</si>
  <si>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</si>
  <si>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</si>
  <si>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</si>
  <si>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</si>
  <si>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</si>
  <si>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</si>
  <si>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</si>
  <si>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</si>
  <si>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</si>
  <si>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</si>
  <si>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</si>
  <si>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</si>
  <si>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</si>
  <si>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</si>
  <si>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</si>
  <si>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</si>
  <si>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</si>
  <si>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</si>
  <si>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</si>
  <si>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</si>
  <si>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</si>
  <si>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</si>
  <si>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</si>
  <si>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</si>
  <si>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</si>
  <si>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</si>
  <si>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</si>
  <si>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</si>
  <si>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</si>
  <si>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</si>
  <si>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</si>
  <si>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</si>
  <si>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</si>
  <si>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</si>
  <si>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</si>
  <si>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</si>
  <si>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</si>
  <si>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</si>
  <si>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</si>
  <si>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</si>
  <si>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</si>
  <si>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</si>
  <si>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</si>
  <si>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</si>
  <si>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</si>
  <si>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</si>
  <si>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</si>
  <si>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</si>
  <si>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</si>
  <si>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</si>
  <si>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</si>
  <si>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</si>
  <si>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</si>
  <si>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</si>
  <si>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</si>
  <si>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</si>
  <si>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</si>
  <si>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</si>
  <si>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</si>
  <si>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</si>
  <si>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</si>
  <si>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</si>
  <si>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</si>
  <si>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</si>
  <si>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</si>
  <si>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</si>
  <si>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</si>
  <si>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</si>
  <si>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</si>
  <si>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</si>
  <si>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</si>
  <si>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</si>
  <si>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</si>
  <si>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</si>
  <si>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</si>
  <si>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</si>
  <si>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</si>
  <si>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</si>
  <si>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</si>
  <si>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</si>
  <si>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</si>
  <si>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</si>
  <si>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</si>
  <si>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</si>
  <si>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</si>
  <si>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</si>
  <si>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</si>
  <si>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</si>
  <si>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</si>
  <si>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</si>
  <si>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</si>
  <si>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</si>
  <si>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</si>
  <si>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</si>
  <si>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</si>
  <si>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</si>
  <si>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</si>
  <si>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</si>
  <si>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</si>
  <si>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</si>
  <si>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</si>
  <si>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</si>
  <si>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</si>
  <si>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</si>
  <si>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</si>
  <si>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</si>
  <si>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</si>
  <si>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</si>
  <si>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</si>
  <si>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</si>
  <si>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</si>
  <si>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</si>
  <si>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</si>
  <si>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</si>
  <si>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</si>
  <si>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</si>
  <si>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</si>
  <si>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</si>
  <si>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</si>
  <si>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</si>
  <si>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</si>
  <si>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</si>
  <si>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</si>
  <si>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</si>
  <si>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</si>
  <si>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</si>
  <si>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</si>
  <si>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</si>
  <si>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</si>
  <si>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</si>
  <si>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</si>
  <si>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</si>
  <si>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</si>
  <si>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</si>
  <si>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</si>
  <si>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</si>
  <si>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</si>
  <si>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</si>
  <si>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</si>
  <si>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</si>
  <si>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</si>
  <si>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</si>
  <si>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</si>
  <si>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</si>
  <si>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</si>
  <si>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</si>
  <si>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</si>
  <si>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</si>
  <si>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</si>
  <si>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</si>
  <si>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</si>
  <si>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</si>
  <si>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</si>
  <si>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</si>
  <si>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</si>
  <si>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</si>
  <si>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</si>
  <si>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</si>
  <si>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</si>
  <si>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</si>
  <si>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</si>
  <si>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</si>
  <si>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</si>
  <si>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</si>
  <si>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</si>
  <si>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</si>
  <si>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</si>
  <si>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</si>
  <si>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</si>
  <si>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</si>
  <si>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</si>
  <si>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</si>
  <si>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</si>
  <si>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</si>
  <si>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</si>
  <si>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</si>
  <si>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</si>
  <si>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</si>
  <si>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</si>
  <si>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</si>
  <si>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</si>
  <si>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</si>
  <si>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</si>
  <si>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</si>
  <si>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</si>
  <si>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</si>
  <si>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</si>
  <si>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</si>
  <si>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</si>
  <si>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</si>
  <si>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</si>
  <si>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</si>
  <si>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</si>
  <si>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</si>
  <si>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</si>
  <si>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</si>
  <si>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</si>
  <si>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</si>
  <si>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</si>
  <si>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</si>
  <si>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</si>
  <si>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</si>
  <si>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</si>
  <si>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</si>
  <si>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</si>
  <si>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</si>
  <si>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</si>
  <si>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</si>
  <si>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</si>
  <si>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</si>
  <si>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</si>
  <si>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</si>
  <si>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</si>
  <si>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</si>
  <si>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</si>
  <si>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</si>
  <si>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</si>
  <si>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</si>
  <si>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</si>
  <si>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</si>
  <si>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</si>
  <si>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</si>
  <si>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</si>
  <si>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</si>
  <si>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</si>
  <si>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</si>
  <si>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</si>
  <si>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</si>
  <si>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</si>
  <si>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</si>
  <si>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</si>
  <si>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</si>
  <si>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</si>
  <si>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</si>
  <si>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</si>
  <si>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</si>
  <si>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</si>
  <si>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</si>
  <si>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</si>
  <si>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</si>
  <si>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</si>
  <si>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</si>
  <si>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</si>
  <si>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</si>
  <si>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</si>
  <si>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</si>
  <si>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</si>
  <si>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</si>
  <si>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</si>
  <si>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</si>
  <si>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</si>
  <si>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</si>
  <si>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</si>
  <si>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</si>
  <si>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</si>
  <si>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</si>
  <si>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</si>
  <si>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</si>
  <si>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</si>
  <si>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</si>
  <si>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</si>
  <si>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</si>
  <si>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</si>
  <si>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</si>
  <si>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</si>
  <si>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</si>
  <si>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</si>
  <si>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</si>
  <si>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</si>
  <si>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</si>
  <si>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</si>
  <si>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</si>
  <si>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</si>
  <si>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</si>
  <si>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</si>
  <si>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</si>
  <si>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</si>
  <si>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</si>
  <si>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</si>
  <si>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</si>
  <si>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</si>
  <si>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</si>
  <si>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</si>
  <si>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</si>
  <si>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</si>
  <si>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</si>
  <si>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</si>
  <si>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</si>
  <si>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</si>
  <si>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</si>
  <si>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</si>
  <si>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</si>
  <si>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</si>
  <si>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</si>
  <si>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</si>
  <si>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</si>
  <si>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</si>
  <si>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</si>
  <si>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</si>
  <si>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</si>
  <si>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</si>
  <si>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</si>
  <si>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</si>
  <si>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</si>
  <si>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</si>
  <si>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</si>
  <si>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</si>
  <si>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</si>
  <si>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</si>
  <si>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</si>
  <si>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</si>
  <si>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</si>
  <si>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</si>
  <si>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</si>
  <si>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</si>
  <si>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</si>
  <si>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</si>
  <si>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</si>
  <si>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</si>
  <si>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</si>
  <si>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</si>
  <si>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</si>
  <si>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</si>
  <si>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</si>
  <si>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</si>
  <si>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</si>
  <si>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</si>
  <si>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</si>
  <si>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</si>
  <si>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</si>
  <si>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</si>
  <si>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</si>
  <si>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</si>
  <si>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</si>
  <si>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</si>
  <si>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</si>
  <si>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</si>
  <si>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</si>
  <si>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</si>
  <si>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</si>
  <si>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</si>
  <si>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</si>
  <si>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</si>
  <si>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</si>
  <si>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</si>
  <si>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</si>
  <si>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</si>
  <si>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</si>
  <si>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</si>
  <si>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</si>
  <si>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</si>
  <si>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</si>
  <si>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</si>
  <si>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</si>
  <si>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</si>
  <si>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</si>
  <si>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</si>
  <si>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</si>
  <si>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</si>
  <si>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</si>
  <si>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</si>
  <si>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</si>
  <si>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</si>
  <si>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</si>
  <si>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</si>
  <si>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</si>
  <si>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</si>
  <si>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</si>
  <si>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</si>
  <si>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</si>
  <si>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</si>
  <si>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</si>
  <si>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</si>
  <si>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</si>
  <si>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</si>
  <si>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</si>
  <si>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</si>
  <si>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</si>
  <si>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</si>
  <si>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</si>
  <si>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</si>
  <si>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</si>
  <si>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</si>
  <si>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</si>
  <si>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</si>
  <si>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</si>
  <si>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</si>
  <si>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</si>
  <si>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</si>
  <si>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</si>
  <si>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</si>
  <si>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</si>
  <si>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</si>
  <si>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</si>
  <si>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</si>
  <si>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</si>
  <si>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</si>
  <si>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</si>
  <si>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</si>
  <si>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</si>
  <si>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</si>
  <si>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</si>
  <si>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</si>
  <si>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</si>
  <si>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</si>
  <si>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</si>
  <si>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</si>
  <si>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</si>
  <si>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</si>
  <si>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</si>
  <si>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</si>
  <si>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</si>
  <si>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</si>
  <si>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</si>
  <si>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</si>
  <si>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</si>
  <si>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</si>
  <si>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</si>
  <si>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</si>
  <si>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</si>
  <si>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</si>
  <si>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</si>
  <si>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</si>
  <si>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</si>
  <si>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</si>
  <si>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</si>
  <si>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</si>
  <si>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</si>
  <si>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</si>
  <si>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</si>
  <si>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</si>
  <si>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</si>
  <si>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</si>
  <si>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</si>
  <si>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</si>
  <si>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</si>
  <si>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</si>
  <si>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</si>
  <si>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</si>
  <si>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</si>
  <si>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</si>
  <si>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</si>
  <si>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</si>
  <si>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</si>
  <si>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</si>
  <si>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</si>
  <si>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</si>
  <si>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</si>
  <si>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</si>
  <si>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</si>
  <si>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</si>
  <si>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</si>
  <si>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</si>
  <si>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</si>
  <si>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</si>
  <si>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</si>
  <si>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</si>
  <si>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</si>
  <si>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</si>
  <si>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</si>
  <si>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</si>
  <si>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</si>
  <si>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</si>
  <si>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</si>
  <si>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</si>
  <si>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</si>
  <si>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</si>
  <si>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</si>
  <si>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</si>
  <si>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</si>
  <si>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</si>
  <si>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</si>
  <si>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</si>
  <si>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</si>
  <si>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</si>
  <si>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</si>
  <si>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</si>
  <si>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</si>
  <si>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</si>
  <si>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</si>
  <si>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</si>
  <si>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</si>
  <si>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</si>
  <si>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</si>
  <si>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</si>
  <si>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</si>
  <si>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</si>
  <si>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</si>
  <si>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</si>
  <si>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</si>
  <si>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</si>
  <si>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</si>
  <si>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</si>
  <si>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</si>
  <si>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</si>
  <si>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</si>
  <si>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</si>
  <si>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</si>
  <si>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</si>
  <si>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</si>
  <si>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</si>
  <si>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</si>
  <si>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</si>
  <si>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</si>
  <si>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</si>
  <si>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</si>
  <si>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</si>
  <si>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</si>
  <si>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</si>
  <si>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</si>
  <si>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</si>
  <si>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</si>
  <si>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</si>
  <si>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</si>
  <si>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</si>
  <si>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</si>
  <si>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</si>
  <si>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</si>
  <si>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</si>
  <si>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</si>
  <si>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</si>
  <si>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</si>
  <si>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</si>
  <si>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</si>
  <si>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</si>
  <si>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</si>
  <si>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</si>
  <si>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</si>
  <si>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</si>
  <si>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</si>
  <si>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</si>
  <si>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</si>
  <si>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</si>
  <si>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</si>
  <si>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</si>
  <si>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</si>
  <si>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</si>
  <si>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</si>
  <si>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</si>
  <si>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</si>
  <si>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</si>
  <si>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</si>
  <si>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</si>
  <si>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</si>
  <si>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</si>
  <si>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</si>
  <si>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</si>
  <si>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</si>
  <si>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</si>
  <si>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</si>
  <si>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</si>
  <si>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</si>
  <si>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</si>
  <si>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</si>
  <si>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</si>
  <si>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</si>
  <si>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</si>
  <si>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</si>
  <si>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</si>
  <si>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</si>
  <si>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</si>
  <si>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</si>
  <si>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</si>
  <si>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</si>
  <si>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</si>
  <si>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</si>
  <si>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</si>
  <si>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</si>
  <si>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</si>
  <si>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</si>
  <si>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</si>
  <si>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</si>
  <si>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</si>
  <si>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</si>
  <si>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</si>
  <si>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</si>
  <si>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</si>
  <si>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</si>
  <si>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</si>
  <si>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</si>
  <si>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</si>
  <si>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</si>
  <si>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</si>
  <si>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</si>
  <si>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</si>
  <si>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</si>
  <si>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</si>
  <si>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</si>
  <si>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</si>
  <si>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</si>
  <si>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</si>
  <si>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</si>
  <si>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</si>
  <si>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</si>
  <si>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</si>
  <si>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</si>
  <si>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</si>
  <si>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</si>
  <si>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</si>
  <si>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</si>
  <si>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</si>
  <si>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</si>
  <si>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</si>
  <si>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</si>
  <si>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</si>
  <si>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</si>
  <si>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</si>
  <si>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</si>
  <si>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</si>
  <si>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</si>
  <si>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</si>
  <si>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</si>
  <si>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</si>
  <si>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</si>
  <si>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</si>
  <si>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</si>
  <si>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</si>
  <si>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</si>
  <si>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</si>
  <si>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</si>
  <si>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</si>
  <si>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</si>
  <si>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</si>
  <si>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</si>
  <si>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</si>
  <si>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</si>
  <si>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</si>
  <si>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</si>
  <si>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</si>
  <si>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</si>
  <si>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</si>
  <si>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</si>
  <si>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</si>
  <si>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</si>
  <si>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</si>
  <si>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</si>
  <si>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</si>
  <si>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</si>
  <si>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</si>
  <si>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</si>
  <si>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</si>
  <si>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</si>
  <si>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</si>
  <si>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</si>
  <si>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</si>
  <si>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</si>
  <si>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</si>
  <si>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</si>
  <si>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</si>
  <si>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</si>
  <si>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</si>
  <si>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</si>
  <si>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</si>
  <si>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</si>
  <si>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</si>
  <si>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</si>
  <si>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</si>
  <si>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</si>
  <si>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</si>
  <si>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</si>
  <si>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</si>
  <si>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</si>
  <si>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</si>
  <si>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</si>
  <si>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</si>
  <si>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</si>
  <si>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</si>
  <si>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</si>
  <si>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</si>
  <si>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</si>
  <si>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</si>
  <si>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</si>
  <si>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</si>
  <si>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</si>
  <si>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</si>
  <si>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</si>
  <si>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</si>
  <si>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</si>
  <si>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</si>
  <si>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</si>
  <si>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</si>
  <si>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</si>
  <si>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</si>
  <si>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</si>
  <si>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</si>
  <si>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</si>
  <si>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</si>
  <si>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</si>
  <si>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</si>
  <si>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</si>
  <si>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</si>
  <si>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</si>
  <si>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</si>
  <si>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</si>
  <si>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</si>
  <si>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</si>
  <si>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</si>
  <si>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</si>
  <si>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</si>
  <si>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</si>
  <si>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</si>
  <si>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</si>
  <si>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</si>
  <si>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</si>
  <si>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</si>
  <si>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</si>
  <si>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</si>
  <si>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</si>
  <si>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</si>
  <si>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</si>
  <si>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</si>
  <si>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</si>
  <si>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</si>
  <si>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</si>
  <si>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</si>
  <si>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</si>
  <si>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</si>
  <si>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</si>
  <si>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</si>
  <si>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</si>
  <si>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</si>
  <si>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</si>
  <si>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</si>
  <si>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</si>
  <si>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</si>
  <si>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</si>
  <si>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</si>
  <si>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</si>
  <si>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</si>
  <si>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</si>
  <si>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</si>
  <si>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</si>
  <si>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</si>
  <si>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</si>
  <si>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</si>
  <si>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</si>
  <si>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</si>
  <si>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</si>
  <si>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</si>
  <si>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</si>
  <si>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</si>
  <si>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</si>
  <si>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</si>
  <si>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</si>
  <si>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</si>
  <si>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</si>
  <si>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</si>
  <si>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</si>
  <si>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</si>
  <si>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</si>
  <si>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</si>
  <si>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</si>
  <si>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</si>
  <si>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</si>
  <si>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</si>
  <si>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</si>
  <si>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</si>
  <si>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</si>
  <si>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</si>
  <si>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</si>
  <si>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</si>
  <si>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</si>
  <si>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</si>
  <si>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</si>
  <si>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</si>
  <si>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</si>
  <si>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</si>
  <si>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</si>
  <si>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</si>
  <si>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</si>
  <si>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</si>
  <si>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</si>
  <si>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</si>
  <si>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</si>
  <si>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</si>
  <si>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</si>
  <si>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</si>
  <si>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</si>
  <si>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</si>
  <si>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</si>
  <si>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</si>
  <si>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</si>
  <si>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</si>
  <si>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</si>
  <si>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</si>
  <si>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</si>
  <si>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</si>
  <si>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</si>
  <si>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</si>
  <si>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</si>
  <si>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</si>
  <si>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</si>
  <si>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</si>
  <si>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</si>
  <si>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</si>
  <si>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</si>
  <si>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</si>
  <si>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</si>
  <si>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</si>
  <si>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</si>
  <si>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</si>
  <si>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</si>
  <si>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</si>
  <si>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</si>
  <si>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</si>
  <si>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</si>
  <si>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</si>
  <si>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</si>
  <si>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</si>
  <si>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</si>
  <si>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</si>
  <si>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</si>
  <si>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</si>
  <si>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</si>
  <si>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</si>
  <si>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</si>
  <si>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</si>
  <si>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</si>
  <si>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</si>
  <si>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</si>
  <si>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</si>
  <si>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</si>
  <si>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</si>
  <si>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</si>
  <si>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</si>
  <si>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</si>
  <si>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</si>
  <si>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</si>
  <si>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</si>
  <si>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</si>
  <si>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</si>
  <si>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</si>
  <si>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</si>
  <si>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</si>
  <si>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</si>
  <si>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</si>
  <si>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</si>
  <si>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</si>
  <si>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</si>
  <si>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</si>
  <si>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</si>
  <si>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</si>
  <si>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</si>
  <si>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</si>
  <si>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</si>
  <si>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</si>
  <si>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</si>
  <si>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</si>
  <si>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</si>
  <si>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</si>
  <si>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</si>
  <si>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</si>
  <si>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</si>
  <si>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</si>
  <si>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</si>
  <si>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</si>
  <si>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</si>
  <si>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</si>
  <si>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</si>
  <si>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</si>
  <si>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</si>
  <si>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</si>
  <si>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</si>
  <si>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</si>
  <si>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</si>
  <si>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</si>
  <si>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</si>
  <si>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</si>
  <si>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</si>
  <si>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</si>
  <si>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</si>
  <si>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</si>
  <si>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</si>
  <si>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</si>
  <si>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</si>
  <si>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</si>
  <si>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</si>
  <si>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</si>
  <si>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</si>
  <si>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</si>
  <si>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</si>
  <si>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</si>
  <si>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</si>
  <si>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</si>
  <si>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</si>
  <si>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</si>
  <si>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</si>
  <si>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</si>
  <si>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</si>
  <si>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</si>
  <si>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</si>
  <si>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</si>
  <si>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</si>
  <si>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</si>
  <si>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</si>
  <si>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</si>
  <si>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</si>
  <si>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</si>
  <si>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</si>
  <si>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</si>
  <si>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</si>
  <si>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</si>
  <si>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</si>
  <si>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</si>
  <si>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</si>
  <si>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</si>
  <si>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</si>
  <si>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</si>
  <si>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</si>
  <si>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</si>
  <si>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</si>
  <si>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</si>
  <si>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</si>
  <si>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</si>
  <si>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</si>
  <si>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</si>
  <si>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</si>
  <si>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</si>
  <si>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</si>
  <si>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</si>
  <si>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</si>
  <si>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</si>
  <si>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</si>
  <si>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</si>
  <si>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</si>
  <si>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</si>
  <si>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</si>
  <si>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</si>
  <si>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</si>
  <si>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</si>
  <si>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</si>
  <si>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</si>
  <si>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</si>
  <si>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</si>
  <si>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</si>
  <si>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</si>
  <si>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</si>
  <si>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</si>
  <si>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</si>
  <si>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</si>
  <si>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</si>
  <si>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</si>
  <si>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</si>
  <si>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</si>
  <si>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</si>
  <si>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</si>
  <si>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</si>
  <si>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</si>
  <si>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</si>
  <si>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</si>
  <si>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</si>
  <si>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</si>
  <si>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</si>
  <si>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</si>
  <si>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</si>
  <si>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</si>
  <si>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</si>
  <si>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</si>
  <si>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</si>
  <si>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</si>
  <si>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</si>
  <si>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</si>
  <si>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</si>
  <si>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</si>
  <si>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</si>
  <si>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</si>
  <si>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</si>
  <si>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</si>
  <si>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</si>
  <si>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</si>
  <si>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</si>
  <si>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</si>
  <si>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</si>
  <si>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</si>
  <si>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</si>
  <si>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</si>
  <si>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</si>
  <si>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</si>
  <si>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</si>
  <si>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</si>
  <si>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</si>
  <si>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</si>
  <si>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</si>
  <si>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</si>
  <si>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</si>
  <si>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</si>
  <si>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</si>
  <si>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</si>
  <si>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</si>
  <si>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</si>
  <si>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</si>
  <si>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</si>
  <si>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</si>
  <si>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</si>
  <si>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</si>
  <si>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</si>
  <si>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</si>
  <si>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</si>
  <si>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</si>
  <si>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</si>
  <si>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</si>
  <si>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</si>
  <si>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</si>
  <si>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</si>
  <si>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</si>
  <si>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</si>
  <si>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</si>
  <si>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</si>
  <si>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</si>
  <si>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</si>
  <si>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</si>
  <si>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</si>
  <si>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</si>
  <si>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</si>
  <si>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</si>
  <si>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</si>
  <si>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</si>
  <si>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</si>
  <si>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</si>
  <si>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</si>
  <si>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</si>
  <si>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</si>
  <si>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</si>
  <si>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</si>
  <si>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</si>
  <si>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</si>
  <si>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</si>
  <si>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</si>
  <si>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</si>
  <si>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</si>
  <si>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</si>
  <si>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</si>
  <si>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</si>
  <si>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</si>
  <si>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</si>
  <si>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</si>
  <si>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</si>
  <si>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</si>
  <si>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</si>
  <si>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</si>
  <si>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</si>
  <si>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</si>
  <si>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</si>
  <si>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</si>
  <si>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</si>
  <si>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</si>
  <si>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</si>
  <si>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</si>
  <si>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</si>
  <si>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</si>
  <si>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</si>
  <si>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</si>
  <si>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</si>
  <si>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</si>
  <si>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</si>
  <si>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</si>
  <si>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</si>
  <si>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</si>
  <si>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</si>
  <si>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</si>
  <si>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</si>
  <si>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</si>
  <si>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</si>
  <si>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</si>
  <si>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</si>
  <si>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</si>
  <si>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</si>
  <si>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</si>
  <si>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</si>
  <si>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</si>
  <si>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</si>
  <si>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</si>
  <si>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</si>
  <si>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</si>
  <si>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</si>
  <si>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</si>
  <si>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</si>
  <si>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</si>
  <si>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</si>
  <si>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</si>
  <si>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</si>
  <si>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</si>
  <si>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</si>
  <si>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</si>
  <si>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</si>
  <si>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</si>
  <si>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</si>
  <si>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</si>
  <si>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</si>
  <si>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</si>
  <si>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</si>
  <si>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</si>
  <si>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</si>
  <si>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</si>
  <si>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</si>
  <si>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</si>
  <si>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</si>
  <si>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</si>
  <si>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</si>
  <si>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</si>
  <si>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</si>
  <si>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</si>
  <si>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</si>
  <si>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</si>
  <si>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</si>
  <si>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</si>
  <si>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</si>
  <si>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</si>
  <si>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</si>
  <si>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</si>
  <si>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</si>
  <si>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</si>
  <si>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</si>
  <si>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</si>
  <si>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</si>
  <si>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</si>
  <si>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</si>
  <si>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</si>
  <si>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</si>
  <si>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</si>
  <si>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</si>
  <si>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</si>
  <si>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</si>
  <si>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</si>
  <si>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</si>
  <si>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</si>
  <si>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</si>
  <si>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</si>
  <si>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</si>
  <si>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</si>
  <si>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</si>
  <si>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</si>
  <si>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</si>
  <si>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</si>
  <si>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</si>
  <si>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</si>
  <si>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</si>
  <si>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</si>
  <si>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</si>
  <si>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</si>
  <si>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</si>
  <si>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</si>
  <si>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</si>
  <si>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</si>
  <si>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</si>
  <si>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</si>
  <si>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</si>
  <si>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</si>
  <si>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</si>
  <si>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</si>
  <si>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</si>
  <si>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</si>
  <si>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</si>
  <si>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</si>
  <si>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</si>
  <si>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</si>
  <si>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</si>
  <si>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</si>
  <si>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</si>
  <si>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</si>
  <si>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</si>
  <si>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</si>
  <si>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</si>
  <si>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</si>
  <si>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</si>
  <si>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</si>
  <si>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</si>
  <si>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</si>
  <si>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</si>
  <si>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</si>
  <si>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</si>
  <si>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</si>
  <si>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</si>
  <si>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</si>
  <si>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</si>
  <si>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</si>
  <si>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</si>
  <si>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</si>
  <si>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</si>
  <si>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</si>
  <si>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</si>
  <si>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</si>
  <si>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</si>
  <si>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</si>
  <si>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</si>
  <si>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</si>
  <si>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</si>
  <si>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</si>
  <si>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</si>
  <si>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</si>
  <si>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</si>
  <si>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</si>
  <si>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</si>
  <si>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</si>
  <si>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</si>
  <si>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</si>
  <si>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</si>
  <si>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</si>
  <si>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</si>
  <si>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</si>
  <si>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</si>
  <si>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</si>
  <si>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</si>
  <si>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</si>
  <si>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</si>
  <si>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</si>
  <si>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</si>
  <si>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</si>
  <si>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</si>
  <si>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</si>
  <si>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</si>
  <si>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</si>
  <si>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</si>
  <si>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</si>
  <si>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</si>
  <si>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</si>
  <si>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</si>
  <si>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</si>
  <si>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</si>
  <si>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</si>
  <si>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</si>
  <si>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</si>
  <si>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</si>
  <si>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</si>
  <si>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</si>
  <si>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</si>
  <si>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</si>
  <si>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</si>
  <si>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</si>
  <si>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</si>
  <si>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</si>
  <si>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</si>
  <si>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</si>
  <si>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</si>
  <si>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</si>
  <si>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</si>
  <si>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</si>
  <si>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</si>
  <si>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</si>
  <si>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</si>
  <si>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</si>
  <si>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</si>
  <si>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</si>
  <si>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</si>
  <si>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</si>
  <si>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</si>
  <si>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</si>
  <si>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</si>
  <si>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</si>
  <si>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</si>
  <si>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</si>
  <si>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</si>
  <si>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</si>
  <si>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</si>
  <si>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</si>
  <si>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</si>
  <si>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</si>
  <si>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</si>
  <si>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</si>
  <si>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</si>
  <si>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</si>
  <si>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</si>
  <si>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</si>
  <si>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</si>
  <si>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</si>
  <si>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</si>
  <si>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</si>
  <si>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</si>
  <si>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</si>
  <si>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</si>
  <si>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</si>
  <si>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</si>
  <si>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</si>
  <si>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</si>
  <si>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</si>
  <si>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</si>
  <si>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</si>
  <si>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</si>
  <si>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</si>
  <si>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</si>
  <si>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</si>
  <si>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</si>
  <si>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</si>
  <si>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</si>
  <si>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</si>
  <si>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</si>
  <si>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</si>
  <si>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</si>
  <si>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</si>
  <si>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</si>
  <si>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</si>
  <si>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</si>
  <si>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</si>
  <si>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</si>
  <si>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</si>
  <si>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</si>
  <si>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</si>
  <si>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</si>
  <si>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</si>
  <si>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</si>
  <si>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</si>
  <si>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</si>
  <si>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</si>
  <si>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</si>
  <si>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</si>
  <si>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</si>
  <si>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</si>
  <si>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</si>
  <si>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</si>
  <si>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</si>
  <si>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</si>
  <si>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</si>
  <si>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</si>
  <si>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</si>
  <si>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</si>
  <si>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</si>
  <si>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</si>
  <si>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</si>
  <si>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</si>
  <si>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</si>
  <si>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</si>
  <si>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</si>
  <si>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</si>
  <si>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</si>
  <si>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</si>
  <si>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</si>
  <si>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</si>
  <si>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</si>
  <si>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</si>
  <si>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</si>
  <si>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</si>
  <si>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</si>
  <si>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</si>
  <si>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</si>
  <si>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</si>
  <si>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</si>
  <si>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</si>
  <si>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</si>
  <si>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</si>
  <si>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</si>
  <si>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</si>
  <si>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</si>
  <si>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</si>
  <si>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</si>
  <si>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</si>
  <si>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</si>
  <si>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</si>
  <si>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</si>
  <si>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</si>
  <si>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</si>
  <si>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</si>
  <si>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</si>
  <si>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</si>
  <si>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</si>
  <si>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</si>
  <si>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</si>
  <si>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</si>
  <si>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</si>
  <si>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</si>
  <si>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</si>
  <si>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</si>
  <si>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</si>
  <si>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</si>
  <si>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</si>
  <si>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</si>
  <si>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</si>
  <si>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</si>
  <si>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</si>
  <si>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</si>
  <si>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</si>
  <si>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</si>
  <si>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</si>
  <si>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</si>
  <si>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</si>
  <si>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</si>
  <si>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</si>
  <si>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</si>
  <si>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</si>
  <si>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</si>
  <si>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</si>
  <si>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</si>
  <si>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</si>
  <si>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</si>
  <si>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</si>
  <si>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</si>
  <si>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</si>
  <si>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</si>
  <si>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</si>
  <si>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</si>
  <si>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</si>
  <si>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</si>
  <si>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</si>
  <si>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</si>
  <si>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</si>
  <si>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</si>
  <si>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</si>
  <si>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</si>
  <si>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</si>
  <si>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</si>
  <si>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</si>
  <si>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</si>
  <si>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</si>
  <si>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</si>
  <si>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</si>
  <si>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</si>
  <si>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</si>
  <si>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</si>
  <si>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</si>
  <si>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</si>
  <si>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</si>
  <si>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</si>
  <si>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</si>
  <si>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</si>
  <si>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</si>
  <si>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</si>
  <si>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</si>
  <si>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</si>
  <si>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</si>
  <si>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</si>
  <si>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</si>
  <si>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</si>
  <si>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</si>
  <si>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</si>
  <si>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</si>
  <si>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</si>
  <si>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</si>
  <si>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</si>
  <si>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</si>
  <si>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</si>
  <si>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</si>
  <si>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</si>
  <si>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</si>
  <si>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</si>
  <si>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</si>
  <si>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</si>
  <si>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</si>
  <si>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</si>
  <si>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</si>
  <si>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</si>
  <si>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</si>
  <si>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</si>
  <si>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</si>
  <si>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</si>
  <si>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</si>
  <si>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</si>
  <si>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</si>
  <si>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</si>
  <si>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</si>
  <si>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</si>
  <si>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</si>
  <si>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</si>
  <si>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</si>
  <si>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</si>
  <si>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</si>
  <si>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</si>
  <si>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</si>
  <si>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</si>
  <si>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</si>
  <si>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</si>
  <si>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</si>
  <si>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</si>
  <si>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</si>
  <si>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</si>
  <si>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</si>
  <si>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</si>
  <si>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</si>
  <si>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</si>
  <si>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</si>
  <si>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</si>
  <si>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</si>
  <si>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</si>
  <si>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</si>
  <si>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</si>
  <si>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</si>
  <si>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</si>
  <si>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</si>
  <si>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</si>
  <si>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</si>
  <si>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</si>
  <si>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</si>
  <si>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</si>
  <si>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</si>
  <si>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</si>
  <si>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</si>
  <si>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</si>
  <si>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</si>
  <si>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</si>
  <si>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</si>
  <si>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</si>
  <si>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</si>
  <si>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</si>
  <si>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</si>
  <si>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</si>
  <si>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</si>
  <si>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</si>
  <si>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</si>
  <si>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</si>
  <si>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</si>
  <si>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</si>
  <si>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</si>
  <si>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</si>
  <si>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</si>
  <si>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</si>
  <si>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</si>
  <si>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</si>
  <si>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</si>
  <si>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</si>
  <si>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</si>
  <si>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</si>
  <si>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</si>
  <si>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</si>
  <si>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</si>
  <si>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</si>
  <si>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</si>
  <si>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</si>
  <si>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</si>
  <si>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</si>
  <si>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</si>
  <si>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</si>
  <si>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</si>
  <si>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</si>
  <si>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</si>
  <si>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</si>
  <si>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</si>
  <si>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</si>
  <si>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</si>
  <si>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</si>
  <si>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</si>
  <si>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</si>
  <si>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</si>
  <si>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</si>
  <si>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</si>
  <si>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</si>
  <si>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</si>
  <si>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</si>
  <si>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</si>
  <si>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</si>
  <si>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</si>
  <si>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</si>
  <si>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</si>
  <si>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</si>
  <si>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</si>
  <si>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</si>
  <si>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</si>
  <si>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</si>
  <si>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</si>
  <si>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</si>
  <si>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</si>
  <si>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</si>
  <si>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</si>
  <si>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</si>
  <si>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</si>
  <si>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</si>
  <si>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</si>
  <si>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</si>
  <si>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</si>
  <si>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</si>
  <si>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</si>
  <si>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</si>
  <si>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</si>
  <si>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</si>
  <si>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</si>
  <si>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</si>
  <si>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</si>
  <si>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</si>
  <si>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</si>
  <si>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</si>
  <si>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</si>
  <si>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</si>
  <si>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</si>
  <si>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</si>
  <si>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</si>
  <si>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</si>
  <si>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</si>
  <si>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</si>
  <si>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</si>
  <si>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</si>
  <si>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</si>
  <si>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</si>
  <si>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</si>
  <si>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</si>
  <si>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</si>
  <si>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</si>
  <si>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</si>
  <si>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</si>
  <si>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</si>
  <si>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</si>
  <si>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</si>
  <si>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</si>
  <si>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</si>
  <si>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</si>
  <si>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</si>
  <si>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</si>
  <si>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</si>
  <si>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</si>
  <si>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</si>
  <si>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</si>
  <si>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</si>
  <si>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</si>
  <si>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</si>
  <si>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</si>
  <si>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</si>
  <si>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</si>
  <si>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</si>
  <si>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</si>
  <si>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</si>
  <si>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</si>
  <si>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</si>
  <si>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</si>
  <si>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</si>
  <si>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</si>
  <si>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</si>
  <si>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</si>
  <si>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</si>
  <si>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</si>
  <si>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</si>
  <si>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</si>
  <si>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</si>
  <si>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</si>
  <si>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</si>
  <si>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</si>
  <si>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</si>
  <si>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</si>
  <si>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</si>
  <si>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</si>
  <si>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</si>
  <si>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</si>
  <si>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</si>
  <si>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</si>
  <si>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</si>
  <si>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</si>
  <si>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</si>
  <si>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</si>
  <si>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</si>
  <si>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</si>
  <si>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</si>
  <si>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</si>
  <si>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</si>
  <si>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</si>
  <si>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</si>
  <si>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</si>
  <si>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</si>
  <si>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</si>
  <si>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</si>
  <si>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</si>
  <si>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</si>
  <si>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</si>
  <si>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</si>
  <si>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</si>
  <si>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</si>
  <si>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</si>
  <si>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</si>
  <si>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</si>
  <si>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</si>
  <si>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</si>
  <si>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</si>
  <si>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</si>
  <si>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</si>
  <si>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</si>
  <si>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</si>
  <si>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</si>
  <si>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</si>
  <si>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</si>
  <si>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</si>
  <si>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</si>
  <si>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</si>
  <si>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</si>
  <si>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</si>
  <si>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</si>
  <si>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</si>
  <si>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</si>
  <si>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</si>
  <si>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</si>
  <si>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</si>
  <si>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</si>
  <si>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</si>
  <si>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</si>
  <si>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</si>
  <si>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</si>
  <si>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</si>
  <si>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</si>
  <si>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</si>
  <si>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</si>
  <si>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</si>
  <si>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</si>
  <si>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</si>
  <si>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</si>
  <si>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</si>
  <si>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</si>
  <si>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</si>
  <si>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</si>
  <si>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</si>
  <si>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</si>
  <si>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</si>
  <si>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</si>
  <si>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</si>
  <si>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</si>
  <si>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</si>
  <si>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</si>
  <si>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</si>
  <si>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</si>
  <si>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</si>
  <si>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</si>
  <si>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</si>
  <si>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</si>
  <si>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</si>
  <si>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</si>
  <si>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</si>
  <si>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</si>
  <si>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</si>
  <si>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</si>
  <si>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</si>
  <si>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</si>
  <si>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</si>
  <si>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</si>
  <si>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</si>
  <si>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</si>
  <si>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</si>
  <si>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</si>
  <si>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</si>
  <si>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</si>
  <si>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</si>
  <si>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</si>
  <si>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</si>
  <si>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</si>
  <si>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</si>
  <si>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</si>
  <si>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</si>
  <si>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</si>
  <si>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</si>
  <si>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</si>
  <si>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</si>
  <si>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</si>
  <si>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</si>
  <si>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</si>
  <si>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</si>
  <si>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</si>
  <si>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</si>
  <si>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</si>
  <si>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</si>
  <si>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</si>
  <si>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</si>
  <si>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</si>
  <si>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</si>
  <si>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</si>
  <si>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</si>
  <si>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</si>
  <si>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</si>
  <si>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</si>
  <si>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</si>
  <si>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</si>
  <si>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</si>
  <si>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</si>
  <si>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</si>
  <si>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</si>
  <si>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</si>
  <si>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</si>
  <si>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</si>
  <si>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</si>
  <si>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</si>
  <si>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</si>
  <si>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</si>
  <si>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</si>
  <si>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</si>
  <si>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</si>
  <si>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</si>
  <si>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</si>
  <si>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</si>
  <si>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</si>
  <si>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</si>
  <si>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</si>
  <si>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</si>
  <si>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</si>
  <si>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</si>
  <si>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</si>
  <si>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</si>
  <si>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</si>
  <si>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</si>
  <si>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</si>
  <si>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</si>
  <si>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</si>
  <si>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</si>
  <si>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</si>
  <si>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</si>
  <si>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</si>
  <si>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</si>
  <si>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</si>
  <si>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</si>
  <si>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</si>
  <si>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</si>
  <si>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</si>
  <si>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</si>
  <si>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</si>
  <si>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</si>
  <si>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</si>
  <si>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</si>
  <si>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</si>
  <si>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</si>
  <si>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</si>
  <si>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</si>
  <si>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</si>
  <si>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</si>
  <si>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</si>
  <si>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</si>
  <si>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</si>
  <si>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</si>
  <si>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</si>
  <si>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</si>
  <si>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</si>
  <si>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</si>
  <si>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</si>
  <si>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</si>
  <si>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</si>
  <si>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</si>
  <si>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</si>
  <si>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</si>
  <si>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</si>
  <si>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</si>
  <si>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</si>
  <si>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</si>
  <si>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</si>
  <si>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</si>
  <si>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</si>
  <si>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</si>
  <si>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</si>
  <si>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</si>
  <si>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</si>
  <si>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</si>
  <si>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</si>
  <si>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</si>
  <si>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</si>
  <si>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</si>
  <si>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</si>
  <si>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</si>
  <si>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</si>
  <si>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</si>
  <si>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</si>
  <si>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</si>
  <si>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</si>
  <si>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</si>
  <si>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</si>
  <si>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</si>
  <si>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</si>
  <si>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</si>
  <si>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</si>
  <si>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</si>
  <si>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</si>
  <si>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</si>
  <si>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</si>
  <si>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</si>
  <si>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</si>
  <si>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</si>
  <si>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</si>
  <si>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</si>
  <si>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</si>
  <si>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</si>
  <si>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</si>
  <si>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</si>
  <si>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</si>
  <si>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</si>
  <si>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</si>
  <si>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</si>
  <si>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</si>
  <si>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</si>
  <si>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</si>
  <si>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</si>
  <si>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</si>
  <si>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</si>
  <si>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</si>
  <si>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</si>
  <si>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</si>
  <si>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</si>
  <si>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</si>
  <si>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</si>
  <si>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</si>
  <si>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</si>
  <si>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</si>
  <si>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</si>
  <si>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</si>
  <si>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</si>
  <si>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</si>
  <si>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</si>
  <si>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</si>
  <si>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</si>
  <si>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</si>
  <si>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</si>
  <si>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</si>
  <si>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</si>
  <si>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</si>
  <si>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</si>
  <si>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</si>
  <si>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</si>
  <si>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</si>
  <si>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</si>
  <si>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</si>
  <si>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</si>
  <si>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</si>
  <si>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</si>
  <si>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</si>
  <si>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</si>
  <si>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</si>
  <si>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</si>
  <si>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</si>
  <si>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</si>
  <si>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</si>
  <si>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</si>
  <si>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</si>
  <si>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</si>
  <si>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</si>
  <si>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</si>
  <si>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</si>
  <si>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</si>
  <si>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</si>
  <si>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</si>
  <si>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</si>
  <si>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</si>
  <si>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</si>
  <si>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</si>
  <si>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</si>
  <si>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</si>
  <si>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</si>
  <si>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</si>
  <si>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</si>
  <si>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</si>
  <si>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</si>
  <si>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</si>
  <si>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</si>
  <si>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</si>
  <si>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</si>
  <si>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</si>
  <si>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</si>
  <si>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</si>
  <si>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</si>
  <si>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</si>
  <si>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</si>
  <si>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</si>
  <si>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</si>
  <si>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</si>
  <si>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</si>
  <si>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</si>
  <si>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</si>
  <si>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</si>
  <si>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</si>
  <si>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</si>
  <si>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</si>
  <si>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</si>
  <si>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</si>
  <si>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</si>
  <si>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</si>
  <si>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</si>
  <si>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</si>
  <si>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</si>
  <si>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</si>
  <si>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</si>
  <si>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</si>
  <si>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</si>
  <si>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</si>
  <si>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</si>
  <si>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</si>
  <si>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</si>
  <si>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</si>
  <si>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</si>
  <si>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</si>
  <si>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</si>
  <si>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</si>
  <si>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</si>
  <si>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</si>
  <si>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</si>
  <si>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</si>
  <si>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</si>
  <si>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</si>
  <si>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</si>
  <si>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</si>
  <si>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</si>
  <si>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</si>
  <si>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</si>
  <si>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</si>
  <si>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</si>
  <si>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</si>
  <si>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</si>
  <si>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</si>
  <si>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</si>
  <si>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</si>
  <si>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</si>
  <si>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</si>
  <si>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</si>
  <si>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</si>
  <si>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</si>
  <si>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</si>
  <si>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</si>
  <si>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</si>
  <si>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</si>
  <si>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</si>
  <si>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</si>
  <si>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</si>
  <si>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</si>
  <si>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</si>
  <si>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</si>
  <si>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</si>
  <si>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</si>
  <si>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</si>
  <si>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</si>
  <si>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</si>
  <si>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</si>
  <si>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</si>
  <si>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</si>
  <si>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</si>
  <si>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</si>
  <si>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</si>
  <si>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</si>
  <si>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</si>
  <si>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</si>
  <si>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</si>
  <si>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</si>
  <si>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</si>
  <si>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</si>
  <si>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</si>
  <si>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</si>
  <si>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</si>
  <si>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</si>
  <si>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</si>
  <si>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</si>
  <si>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</si>
  <si>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</si>
  <si>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</si>
  <si>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</si>
  <si>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</si>
  <si>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</si>
  <si>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</si>
  <si>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</si>
  <si>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</si>
  <si>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</si>
  <si>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</si>
  <si>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</si>
  <si>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</si>
  <si>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</si>
  <si>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</si>
  <si>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</si>
  <si>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</si>
  <si>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</si>
  <si>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</si>
  <si>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</si>
  <si>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</si>
  <si>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</si>
  <si>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</si>
  <si>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</si>
  <si>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</si>
  <si>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</si>
  <si>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</si>
  <si>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</si>
  <si>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</si>
  <si>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</si>
  <si>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</si>
  <si>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</si>
  <si>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</si>
  <si>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</si>
  <si>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</si>
  <si>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</si>
  <si>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</si>
  <si>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</si>
  <si>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</si>
  <si>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</si>
  <si>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</si>
  <si>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</si>
  <si>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</si>
  <si>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</si>
  <si>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</si>
  <si>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</si>
  <si>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</si>
  <si>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</si>
  <si>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</si>
  <si>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</si>
  <si>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</si>
  <si>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</si>
  <si>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</si>
  <si>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</si>
  <si>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</si>
  <si>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</si>
  <si>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</si>
  <si>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</si>
  <si>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</si>
  <si>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</si>
  <si>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</si>
  <si>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</si>
  <si>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</si>
  <si>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</si>
  <si>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</si>
  <si>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</si>
  <si>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</si>
  <si>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</si>
  <si>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</si>
  <si>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</si>
  <si>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</si>
  <si>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</si>
  <si>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</si>
  <si>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</si>
  <si>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</si>
  <si>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</si>
  <si>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</si>
  <si>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</si>
  <si>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</si>
  <si>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</si>
  <si>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</si>
  <si>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</si>
  <si>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</si>
  <si>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</si>
  <si>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</si>
  <si>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</si>
  <si>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</si>
  <si>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</si>
  <si>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</si>
  <si>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</si>
  <si>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</si>
  <si>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</si>
  <si>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</si>
  <si>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</si>
  <si>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</si>
  <si>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</si>
  <si>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</si>
  <si>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</si>
  <si>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</si>
  <si>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</si>
  <si>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</si>
  <si>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</si>
  <si>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</si>
  <si>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</si>
  <si>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</si>
  <si>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</si>
  <si>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</si>
  <si>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</si>
  <si>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</si>
  <si>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</si>
  <si>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</si>
  <si>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</si>
  <si>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</si>
  <si>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</si>
  <si>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</si>
  <si>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</si>
  <si>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</si>
  <si>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</si>
  <si>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</si>
  <si>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</si>
  <si>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</si>
  <si>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</si>
  <si>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</si>
  <si>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</si>
  <si>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</si>
  <si>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</si>
  <si>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</si>
  <si>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</si>
  <si>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</si>
  <si>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</si>
  <si>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</si>
  <si>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</si>
  <si>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</si>
  <si>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</si>
  <si>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</si>
  <si>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</si>
  <si>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</si>
  <si>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</si>
  <si>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</si>
  <si>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</si>
  <si>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</si>
  <si>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</si>
  <si>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</si>
  <si>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</si>
  <si>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</si>
  <si>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</si>
  <si>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</si>
  <si>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</si>
  <si>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</si>
  <si>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</si>
  <si>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</si>
  <si>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</si>
  <si>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</si>
  <si>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</si>
  <si>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</si>
  <si>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</si>
  <si>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</si>
  <si>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</si>
  <si>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</si>
  <si>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</si>
  <si>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</si>
  <si>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</si>
  <si>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</si>
  <si>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</si>
  <si>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</si>
  <si>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</si>
  <si>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</si>
  <si>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</si>
  <si>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</si>
  <si>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</si>
  <si>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</si>
  <si>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</si>
  <si>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</si>
  <si>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</si>
  <si>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</si>
  <si>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</si>
  <si>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</si>
  <si>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</si>
  <si>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</si>
  <si>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</si>
  <si>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</si>
  <si>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</si>
  <si>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</si>
  <si>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</si>
  <si>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</si>
  <si>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</si>
  <si>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</si>
  <si>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</si>
  <si>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</si>
  <si>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</si>
  <si>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</si>
  <si>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</si>
  <si>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</si>
  <si>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</si>
  <si>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</si>
  <si>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</si>
  <si>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</si>
  <si>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</si>
  <si>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</si>
  <si>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</si>
  <si>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</si>
  <si>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</si>
  <si>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</si>
  <si>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</si>
  <si>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</si>
  <si>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</si>
  <si>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</si>
  <si>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</si>
  <si>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</si>
  <si>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</si>
  <si>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</si>
  <si>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</si>
  <si>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</si>
  <si>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</si>
  <si>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</si>
  <si>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</si>
  <si>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</si>
  <si>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</si>
  <si>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</si>
  <si>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</si>
  <si>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</si>
  <si>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</si>
  <si>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</si>
  <si>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</si>
  <si>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</si>
  <si>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</si>
  <si>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</si>
  <si>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</si>
  <si>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</si>
  <si>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</si>
  <si>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</si>
  <si>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</si>
  <si>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</si>
  <si>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</si>
  <si>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</si>
  <si>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</si>
  <si>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</si>
  <si>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</si>
  <si>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</si>
  <si>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</si>
  <si>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</si>
  <si>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</si>
  <si>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</si>
  <si>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</si>
  <si>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</si>
  <si>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</si>
  <si>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</si>
  <si>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</si>
  <si>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</si>
  <si>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</si>
  <si>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</si>
  <si>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</si>
  <si>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</si>
  <si>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</si>
  <si>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</si>
  <si>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</si>
  <si>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</si>
  <si>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</si>
  <si>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</si>
  <si>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</si>
  <si>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</si>
  <si>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</si>
  <si>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</si>
  <si>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</si>
  <si>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</si>
  <si>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</si>
  <si>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</si>
  <si>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</si>
  <si>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</si>
  <si>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</si>
  <si>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</si>
  <si>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</si>
  <si>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</si>
  <si>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</si>
  <si>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</si>
  <si>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</si>
  <si>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</si>
  <si>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</si>
  <si>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</si>
  <si>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</si>
  <si>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</si>
  <si>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</si>
  <si>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</si>
  <si>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</si>
  <si>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</si>
  <si>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</si>
  <si>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</si>
  <si>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</si>
  <si>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</si>
  <si>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</si>
  <si>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</si>
  <si>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</si>
  <si>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</si>
  <si>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</si>
  <si>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</si>
  <si>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</si>
  <si>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</si>
  <si>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</si>
  <si>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</si>
  <si>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</si>
  <si>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</si>
  <si>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</si>
  <si>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</si>
  <si>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</si>
  <si>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</si>
  <si>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</si>
  <si>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</si>
  <si>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</si>
  <si>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</si>
  <si>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</si>
  <si>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</si>
  <si>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</si>
  <si>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</si>
  <si>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</si>
  <si>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</si>
  <si>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</si>
  <si>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</si>
  <si>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</si>
  <si>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</si>
  <si>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</si>
  <si>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</si>
  <si>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</si>
  <si>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</si>
  <si>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</si>
  <si>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</si>
  <si>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</si>
  <si>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</si>
  <si>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</si>
  <si>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</si>
  <si>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</si>
  <si>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</si>
  <si>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</si>
  <si>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</si>
  <si>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</si>
  <si>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</si>
  <si>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</si>
  <si>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</si>
  <si>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</si>
  <si>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</si>
  <si>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</si>
  <si>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</si>
  <si>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</si>
  <si>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</si>
  <si>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</si>
  <si>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</si>
  <si>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</si>
  <si>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</si>
  <si>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</si>
  <si>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</si>
  <si>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</si>
  <si>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</si>
  <si>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</si>
  <si>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</si>
  <si>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</si>
  <si>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</si>
  <si>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</si>
  <si>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</si>
  <si>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</si>
  <si>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</si>
  <si>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</si>
  <si>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</si>
  <si>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</si>
  <si>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</si>
  <si>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</si>
  <si>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</si>
  <si>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</si>
  <si>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</si>
  <si>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</si>
  <si>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</si>
  <si>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</si>
  <si>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</si>
  <si>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</si>
  <si>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</si>
  <si>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</si>
  <si>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</si>
  <si>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</si>
  <si>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</si>
  <si>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</si>
  <si>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</si>
  <si>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</si>
  <si>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</si>
  <si>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</si>
  <si>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</si>
  <si>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</si>
  <si>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</si>
  <si>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</si>
  <si>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</si>
  <si>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</si>
  <si>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</si>
  <si>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</si>
  <si>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</si>
  <si>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</si>
  <si>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</si>
  <si>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</si>
  <si>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</si>
  <si>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</si>
  <si>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</si>
  <si>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</si>
  <si>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</si>
  <si>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</si>
  <si>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</si>
  <si>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</si>
  <si>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</si>
  <si>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</si>
  <si>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</si>
  <si>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</si>
  <si>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</si>
  <si>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</si>
  <si>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</si>
  <si>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</si>
  <si>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</si>
  <si>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</si>
  <si>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</si>
  <si>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</si>
  <si>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</si>
  <si>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</si>
  <si>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</si>
  <si>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</si>
  <si>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</si>
  <si>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</si>
  <si>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</si>
  <si>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</si>
  <si>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</si>
  <si>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</si>
  <si>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</si>
  <si>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</si>
  <si>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</si>
  <si>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</si>
  <si>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</si>
  <si>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</si>
  <si>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</si>
  <si>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</si>
  <si>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</si>
  <si>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</si>
  <si>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</si>
  <si>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</si>
  <si>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</si>
  <si>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</si>
  <si>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</si>
  <si>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</si>
  <si>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</si>
  <si>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</si>
  <si>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</si>
  <si>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</si>
  <si>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</si>
  <si>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</si>
  <si>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</si>
  <si>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</si>
  <si>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</si>
  <si>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</si>
  <si>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</si>
  <si>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</si>
  <si>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</si>
  <si>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</si>
  <si>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</si>
  <si>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</si>
  <si>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</si>
  <si>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</si>
  <si>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</si>
  <si>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</si>
  <si>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</si>
  <si>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</si>
  <si>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</si>
  <si>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</si>
  <si>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</si>
  <si>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</si>
  <si>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</si>
  <si>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</si>
  <si>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</si>
  <si>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</si>
  <si>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</si>
  <si>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</si>
  <si>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</si>
  <si>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</si>
  <si>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</si>
  <si>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</si>
  <si>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</si>
  <si>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</si>
  <si>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</si>
  <si>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</si>
  <si>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</si>
  <si>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</si>
  <si>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</si>
  <si>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</si>
  <si>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</si>
  <si>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</si>
  <si>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</si>
  <si>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</si>
  <si>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</si>
  <si>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</si>
  <si>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</si>
  <si>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</si>
  <si>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</si>
  <si>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</si>
  <si>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</si>
  <si>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</si>
  <si>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</si>
  <si>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</si>
  <si>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</si>
  <si>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</si>
  <si>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</si>
  <si>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</si>
  <si>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</si>
  <si>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</si>
  <si>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</si>
  <si>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</si>
  <si>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</si>
  <si>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</si>
  <si>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</si>
  <si>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</si>
  <si>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</si>
  <si>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</si>
  <si>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</si>
  <si>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</si>
  <si>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</si>
  <si>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</si>
  <si>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</si>
  <si>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</si>
  <si>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</si>
  <si>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</si>
  <si>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</si>
  <si>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</si>
  <si>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</si>
  <si>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</si>
  <si>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</si>
  <si>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</si>
  <si>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</si>
  <si>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</si>
  <si>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</si>
  <si>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</si>
  <si>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</si>
  <si>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</si>
  <si>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</si>
  <si>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</si>
  <si>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</si>
  <si>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</si>
  <si>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</si>
  <si>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</si>
  <si>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</si>
  <si>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</si>
  <si>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</si>
  <si>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</si>
  <si>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</si>
  <si>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</si>
  <si>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</si>
  <si>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</si>
  <si>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</si>
  <si>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</si>
  <si>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</si>
  <si>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</si>
  <si>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</si>
  <si>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</si>
  <si>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</si>
  <si>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</si>
  <si>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</si>
  <si>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</si>
  <si>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</si>
  <si>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</si>
  <si>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</si>
  <si>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</si>
  <si>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</si>
  <si>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</si>
  <si>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</si>
  <si>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</si>
  <si>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</si>
  <si>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</si>
  <si>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</si>
  <si>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</si>
  <si>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</si>
  <si>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</si>
  <si>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</si>
  <si>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</si>
  <si>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</si>
  <si>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</si>
  <si>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</si>
  <si>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</si>
  <si>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</si>
  <si>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</si>
  <si>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</si>
  <si>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</si>
  <si>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</si>
  <si>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</si>
  <si>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</si>
  <si>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</si>
  <si>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</si>
  <si>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</si>
  <si>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</si>
  <si>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</si>
  <si>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</si>
  <si>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</si>
  <si>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</si>
  <si>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</si>
  <si>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</si>
  <si>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</si>
  <si>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</si>
  <si>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</si>
  <si>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</si>
  <si>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</si>
  <si>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</si>
  <si>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</si>
  <si>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</si>
  <si>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</si>
  <si>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</si>
  <si>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</si>
  <si>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</si>
  <si>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</si>
  <si>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</si>
  <si>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</si>
  <si>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</si>
  <si>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</si>
  <si>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</si>
  <si>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</si>
  <si>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</si>
  <si>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</si>
  <si>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</si>
  <si>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</si>
  <si>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</si>
  <si>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</si>
  <si>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</si>
  <si>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</si>
  <si>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</si>
  <si>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</si>
  <si>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</si>
  <si>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</si>
  <si>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</si>
  <si>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</si>
  <si>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</si>
  <si>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</si>
  <si>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</si>
  <si>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</si>
  <si>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</si>
  <si>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</si>
  <si>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</si>
  <si>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</si>
  <si>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</si>
  <si>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</si>
  <si>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</si>
  <si>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</si>
  <si>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</si>
  <si>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</si>
  <si>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</si>
  <si>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</si>
  <si>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</si>
  <si>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</si>
  <si>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</si>
  <si>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</si>
  <si>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</si>
  <si>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</si>
  <si>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</si>
  <si>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</si>
  <si>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</si>
  <si>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</si>
  <si>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</si>
  <si>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</si>
  <si>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</si>
  <si>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</si>
  <si>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</si>
  <si>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</si>
  <si>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</si>
  <si>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</si>
  <si>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</si>
  <si>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</si>
  <si>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</si>
  <si>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</si>
  <si>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</si>
  <si>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</si>
  <si>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</si>
  <si>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</si>
  <si>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</si>
  <si>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</si>
  <si>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</si>
  <si>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</si>
  <si>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</si>
  <si>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</si>
  <si>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</si>
  <si>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</si>
  <si>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</si>
  <si>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</si>
  <si>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</si>
  <si>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</si>
  <si>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</si>
  <si>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</si>
  <si>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</si>
  <si>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</si>
  <si>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</si>
  <si>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</si>
  <si>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</si>
  <si>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</si>
  <si>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</si>
  <si>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</si>
  <si>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</si>
  <si>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</si>
  <si>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</si>
  <si>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</si>
  <si>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</si>
  <si>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</si>
  <si>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</si>
  <si>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</si>
  <si>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</si>
  <si>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</si>
  <si>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</si>
  <si>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</si>
  <si>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</si>
  <si>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</si>
  <si>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</si>
  <si>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</si>
  <si>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</si>
  <si>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</si>
  <si>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</si>
  <si>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</si>
  <si>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</si>
  <si>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</si>
  <si>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</si>
  <si>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</si>
  <si>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</si>
  <si>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</si>
  <si>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</si>
  <si>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</si>
  <si>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</si>
  <si>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</si>
  <si>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</si>
  <si>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</si>
  <si>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</si>
  <si>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</si>
  <si>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</si>
  <si>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</si>
  <si>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</si>
  <si>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</si>
  <si>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</si>
  <si>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</si>
  <si>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</si>
  <si>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</si>
  <si>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</si>
  <si>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</si>
  <si>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</si>
  <si>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</si>
  <si>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</si>
  <si>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</si>
  <si>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</si>
  <si>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</si>
  <si>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</si>
  <si>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</si>
  <si>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</si>
  <si>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</si>
  <si>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</si>
  <si>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</si>
  <si>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</si>
  <si>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</si>
  <si>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</si>
  <si>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</si>
  <si>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</si>
  <si>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</si>
  <si>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</si>
  <si>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</si>
  <si>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</si>
  <si>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</si>
  <si>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</si>
  <si>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</si>
  <si>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</si>
  <si>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</si>
  <si>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</si>
  <si>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</si>
  <si>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</si>
  <si>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</si>
  <si>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</si>
  <si>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</si>
  <si>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</si>
  <si>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</si>
  <si>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</si>
  <si>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</si>
  <si>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</si>
  <si>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</si>
  <si>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</si>
  <si>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</si>
  <si>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</si>
  <si>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</si>
  <si>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</si>
  <si>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</si>
  <si>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</si>
  <si>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</si>
  <si>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</si>
  <si>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</si>
  <si>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</si>
  <si>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</si>
  <si>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</si>
  <si>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</si>
  <si>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</si>
  <si>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</si>
  <si>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</si>
  <si>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</si>
  <si>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</si>
  <si>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</si>
  <si>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</si>
  <si>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</si>
  <si>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</si>
  <si>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</si>
  <si>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</si>
  <si>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</si>
  <si>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</si>
  <si>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</si>
  <si>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</si>
  <si>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</si>
  <si>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</si>
  <si>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</si>
  <si>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</si>
  <si>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</si>
  <si>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</si>
  <si>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</si>
  <si>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</si>
  <si>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</si>
  <si>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</si>
  <si>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</si>
  <si>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</si>
  <si>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</si>
  <si>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</si>
  <si>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</si>
  <si>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</si>
  <si>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</si>
  <si>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</si>
  <si>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</si>
  <si>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</si>
  <si>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</si>
  <si>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</si>
  <si>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</si>
  <si>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</si>
  <si>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</si>
  <si>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</si>
  <si>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</si>
  <si>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</si>
  <si>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</si>
  <si>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</si>
  <si>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</si>
  <si>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</si>
  <si>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</si>
  <si>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</si>
  <si>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</si>
  <si>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</si>
  <si>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</si>
  <si>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</si>
  <si>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</si>
  <si>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</si>
  <si>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</si>
  <si>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</si>
  <si>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</si>
  <si>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</si>
  <si>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</si>
  <si>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</si>
  <si>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</si>
  <si>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</si>
  <si>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</si>
  <si>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</si>
  <si>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</si>
  <si>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</si>
  <si>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</si>
  <si>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</si>
  <si>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</si>
  <si>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</si>
  <si>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</si>
  <si>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</si>
  <si>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</si>
  <si>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</si>
  <si>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</si>
  <si>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</si>
  <si>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</si>
  <si>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</si>
  <si>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</si>
  <si>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</si>
  <si>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</si>
  <si>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</si>
  <si>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</si>
  <si>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</si>
  <si>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</si>
  <si>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</si>
  <si>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</si>
  <si>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</si>
  <si>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</si>
  <si>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</si>
  <si>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</si>
  <si>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</si>
  <si>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</si>
  <si>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</si>
  <si>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</si>
  <si>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</si>
  <si>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</si>
  <si>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</si>
  <si>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</si>
  <si>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</si>
  <si>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</si>
  <si>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</si>
  <si>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</si>
  <si>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</si>
  <si>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</si>
  <si>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</si>
  <si>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</si>
  <si>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</si>
  <si>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</si>
  <si>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</si>
  <si>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</si>
  <si>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</si>
  <si>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</si>
  <si>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</si>
  <si>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</si>
  <si>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</si>
  <si>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</si>
  <si>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</si>
  <si>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</si>
  <si>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</si>
  <si>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</si>
  <si>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</si>
  <si>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</si>
  <si>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</si>
  <si>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</si>
  <si>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</si>
  <si>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</si>
  <si>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</si>
  <si>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</si>
  <si>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</si>
  <si>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</si>
  <si>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</si>
  <si>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</si>
  <si>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</si>
  <si>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</si>
  <si>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</si>
  <si>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</si>
  <si>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</si>
  <si>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</si>
  <si>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</si>
  <si>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</si>
  <si>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</si>
  <si>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</si>
  <si>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</si>
  <si>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</si>
  <si>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</si>
  <si>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</si>
  <si>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</si>
  <si>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</si>
  <si>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</si>
  <si>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</si>
  <si>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</si>
  <si>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</si>
  <si>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</si>
  <si>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</si>
  <si>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</si>
  <si>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</si>
  <si>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</si>
  <si>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</si>
  <si>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</si>
  <si>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</si>
  <si>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</si>
  <si>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</si>
  <si>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</si>
  <si>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</si>
  <si>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</si>
  <si>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</si>
  <si>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</si>
  <si>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</si>
  <si>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</si>
  <si>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</si>
  <si>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</si>
  <si>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</si>
  <si>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</si>
  <si>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</si>
  <si>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</si>
  <si>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</si>
  <si>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</si>
  <si>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</si>
  <si>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</si>
  <si>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</si>
  <si>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</si>
  <si>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</si>
  <si>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</si>
  <si>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</si>
  <si>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</si>
  <si>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</si>
  <si>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</si>
  <si>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</si>
  <si>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</si>
  <si>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</si>
  <si>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</si>
  <si>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</si>
  <si>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</si>
  <si>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</si>
  <si>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</si>
  <si>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</si>
  <si>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</si>
  <si>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</si>
  <si>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</si>
  <si>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</si>
  <si>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</si>
  <si>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</si>
  <si>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</si>
  <si>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</si>
  <si>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</si>
  <si>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</si>
  <si>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</si>
  <si>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</si>
  <si>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</si>
  <si>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</si>
  <si>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</si>
  <si>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</si>
  <si>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</si>
  <si>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</si>
  <si>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</si>
  <si>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</si>
  <si>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</si>
  <si>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</si>
  <si>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</si>
  <si>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</si>
  <si>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</si>
  <si>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</si>
  <si>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</si>
  <si>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</si>
  <si>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</si>
  <si>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</si>
  <si>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</si>
  <si>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</si>
  <si>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</si>
  <si>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</si>
  <si>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</si>
  <si>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</si>
  <si>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</si>
  <si>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</si>
  <si>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</si>
  <si>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</si>
  <si>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</si>
  <si>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</si>
  <si>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</si>
  <si>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</si>
  <si>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</si>
  <si>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</si>
  <si>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</si>
  <si>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</si>
  <si>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</si>
  <si>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</si>
  <si>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</si>
  <si>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</si>
  <si>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</si>
  <si>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</si>
  <si>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</si>
  <si>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</si>
  <si>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</si>
  <si>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</si>
  <si>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</si>
  <si>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</si>
  <si>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</si>
  <si>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</si>
  <si>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</si>
  <si>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</si>
  <si>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</si>
  <si>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</si>
  <si>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</si>
  <si>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</si>
  <si>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</si>
  <si>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</si>
  <si>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</si>
  <si>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</si>
  <si>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</si>
  <si>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</si>
  <si>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</si>
  <si>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</si>
  <si>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</si>
  <si>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</si>
  <si>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</si>
  <si>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</si>
  <si>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</si>
  <si>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</si>
  <si>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</si>
  <si>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</si>
  <si>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</si>
  <si>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</si>
  <si>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</si>
  <si>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</si>
  <si>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</si>
  <si>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</si>
  <si>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</si>
  <si>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</si>
  <si>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</si>
  <si>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</si>
  <si>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</si>
  <si>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</si>
  <si>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</si>
  <si>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</si>
  <si>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</si>
  <si>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</si>
  <si>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</si>
  <si>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</si>
  <si>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</si>
  <si>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</si>
  <si>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</si>
  <si>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</si>
  <si>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</si>
  <si>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</si>
  <si>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</si>
  <si>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</si>
  <si>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</si>
  <si>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</si>
  <si>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</si>
  <si>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</si>
  <si>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</si>
  <si>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</si>
  <si>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</si>
  <si>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</si>
  <si>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</si>
  <si>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</si>
  <si>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</si>
  <si>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</si>
  <si>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</si>
  <si>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</si>
  <si>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</si>
  <si>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</si>
  <si>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</si>
  <si>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</si>
  <si>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</si>
  <si>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</si>
  <si>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</si>
  <si>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</si>
  <si>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</si>
  <si>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</si>
  <si>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</si>
  <si>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</si>
  <si>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</si>
  <si>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</si>
  <si>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</si>
  <si>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</si>
  <si>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</si>
  <si>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</si>
  <si>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</si>
  <si>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</si>
  <si>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</si>
  <si>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</si>
  <si>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</si>
  <si>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</si>
  <si>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</si>
  <si>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</si>
  <si>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</si>
  <si>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</si>
  <si>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</si>
  <si>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</si>
  <si>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</si>
  <si>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</si>
  <si>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</si>
  <si>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</si>
  <si>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</si>
  <si>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</si>
  <si>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</si>
  <si>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</si>
  <si>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</si>
  <si>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</si>
  <si>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</si>
  <si>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</si>
  <si>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</si>
  <si>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</si>
  <si>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</si>
  <si>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</si>
  <si>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</si>
  <si>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</si>
  <si>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</si>
  <si>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</si>
  <si>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</si>
  <si>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</si>
  <si>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</si>
  <si>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</si>
  <si>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</si>
  <si>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</si>
  <si>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</si>
  <si>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</si>
  <si>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</si>
  <si>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</si>
  <si>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</si>
  <si>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</si>
  <si>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</si>
  <si>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</si>
  <si>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</si>
  <si>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</si>
  <si>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</si>
  <si>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</si>
  <si>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</si>
  <si>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</si>
  <si>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</si>
  <si>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</si>
  <si>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</si>
  <si>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</si>
  <si>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</si>
  <si>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</si>
  <si>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</si>
  <si>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</si>
  <si>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</si>
  <si>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</si>
  <si>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</si>
  <si>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</si>
  <si>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</si>
  <si>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</si>
  <si>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</si>
  <si>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</si>
  <si>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</si>
  <si>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</si>
  <si>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</si>
  <si>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</si>
  <si>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</si>
  <si>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</si>
  <si>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</si>
  <si>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</si>
  <si>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</si>
  <si>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</si>
  <si>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</si>
  <si>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</si>
  <si>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</si>
  <si>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</si>
  <si>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</si>
  <si>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</si>
  <si>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</si>
  <si>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</si>
  <si>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</si>
  <si>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</si>
  <si>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</si>
  <si>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</si>
  <si>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</si>
  <si>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</si>
  <si>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</si>
  <si>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</si>
  <si>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</si>
  <si>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</si>
  <si>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</si>
  <si>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</si>
  <si>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</si>
  <si>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</si>
  <si>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</si>
  <si>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</si>
  <si>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</si>
  <si>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</si>
  <si>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</si>
  <si>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</si>
  <si>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</si>
  <si>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</si>
  <si>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</si>
  <si>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</si>
  <si>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</si>
  <si>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</si>
  <si>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</si>
  <si>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</si>
  <si>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</si>
  <si>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</si>
  <si>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</si>
  <si>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</si>
  <si>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</si>
  <si>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</si>
  <si>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</si>
  <si>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</si>
  <si>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</si>
  <si>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</si>
  <si>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</si>
  <si>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</si>
  <si>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</si>
  <si>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</si>
  <si>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</si>
  <si>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</si>
  <si>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</si>
  <si>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</si>
  <si>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</si>
  <si>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</si>
  <si>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</si>
  <si>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</si>
  <si>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</si>
  <si>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</si>
  <si>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</si>
  <si>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</si>
  <si>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</si>
  <si>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</si>
  <si>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</si>
  <si>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</si>
  <si>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</si>
  <si>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</si>
  <si>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</si>
  <si>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</si>
  <si>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</si>
  <si>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</si>
  <si>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</si>
  <si>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</si>
  <si>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</si>
  <si>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</si>
  <si>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</si>
  <si>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</si>
  <si>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</si>
  <si>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</si>
  <si>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</si>
  <si>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</si>
  <si>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</si>
  <si>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</si>
  <si>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</si>
  <si>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</si>
  <si>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</si>
  <si>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</si>
  <si>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</si>
  <si>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</si>
  <si>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</si>
  <si>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</si>
  <si>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</si>
  <si>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</si>
  <si>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</si>
  <si>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</si>
  <si>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</si>
  <si>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</si>
  <si>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</si>
  <si>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</si>
  <si>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</si>
  <si>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</si>
  <si>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</si>
  <si>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</si>
  <si>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</si>
  <si>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</si>
  <si>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</si>
  <si>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</si>
  <si>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</si>
  <si>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</si>
  <si>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</si>
  <si>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</si>
  <si>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</si>
  <si>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</si>
  <si>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</si>
  <si>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</si>
  <si>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</si>
  <si>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</si>
  <si>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</si>
  <si>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</si>
  <si>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</si>
  <si>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</si>
  <si>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</si>
  <si>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</si>
  <si>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</si>
  <si>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</si>
  <si>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</si>
  <si>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</si>
  <si>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</si>
  <si>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</si>
  <si>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</si>
  <si>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</si>
  <si>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</si>
  <si>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</si>
  <si>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</si>
  <si>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</si>
  <si>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</si>
  <si>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</si>
  <si>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</si>
  <si>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</si>
  <si>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</si>
  <si>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</si>
  <si>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</si>
  <si>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</si>
  <si>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</si>
  <si>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</si>
  <si>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</si>
  <si>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</si>
  <si>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</si>
  <si>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</si>
  <si>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</si>
  <si>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</si>
  <si>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</si>
  <si>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</si>
  <si>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</si>
  <si>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</si>
  <si>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</si>
  <si>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</si>
  <si>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</si>
  <si>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</si>
  <si>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</si>
  <si>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</si>
  <si>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</si>
  <si>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</si>
  <si>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</si>
  <si>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</si>
  <si>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</si>
  <si>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</si>
  <si>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</si>
  <si>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</si>
  <si>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</si>
  <si>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</si>
  <si>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</si>
  <si>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</si>
  <si>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</si>
  <si>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</si>
  <si>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</si>
  <si>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</si>
  <si>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</si>
  <si>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</si>
  <si>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</si>
  <si>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</si>
  <si>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</si>
  <si>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</si>
  <si>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</si>
  <si>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</si>
  <si>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</si>
  <si>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</si>
  <si>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</si>
  <si>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</si>
  <si>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</si>
  <si>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</si>
  <si>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</si>
  <si>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</si>
  <si>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</si>
  <si>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</si>
  <si>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</si>
  <si>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</si>
  <si>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</si>
  <si>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</si>
  <si>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</si>
  <si>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</si>
  <si>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</si>
  <si>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</si>
  <si>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</si>
  <si>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</si>
  <si>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</si>
  <si>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</si>
  <si>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</si>
  <si>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</si>
  <si>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</si>
  <si>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</si>
  <si>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</si>
  <si>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</si>
  <si>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</si>
  <si>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</si>
  <si>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</si>
  <si>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</si>
  <si>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</si>
  <si>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</si>
  <si>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</si>
  <si>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</si>
  <si>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</si>
  <si>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</si>
  <si>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</si>
  <si>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</si>
  <si>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</si>
  <si>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</si>
  <si>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</si>
  <si>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</si>
  <si>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</si>
  <si>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</si>
  <si>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</si>
  <si>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</si>
  <si>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</si>
  <si>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</si>
  <si>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</si>
  <si>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</si>
  <si>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</si>
  <si>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</si>
  <si>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</si>
  <si>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</si>
  <si>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</si>
  <si>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</si>
  <si>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</si>
  <si>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</si>
  <si>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</si>
  <si>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</si>
  <si>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</si>
  <si>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</si>
  <si>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</si>
  <si>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</si>
  <si>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</si>
  <si>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</si>
  <si>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</si>
  <si>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</si>
  <si>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</si>
  <si>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</si>
  <si>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</si>
  <si>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</si>
  <si>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</si>
  <si>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</si>
  <si>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</si>
  <si>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</si>
  <si>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</si>
  <si>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</si>
  <si>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</si>
  <si>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</si>
  <si>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</si>
  <si>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</si>
  <si>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</si>
  <si>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</si>
  <si>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</si>
  <si>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</si>
  <si>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</si>
  <si>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</si>
  <si>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</si>
  <si>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</si>
  <si>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</si>
  <si>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</si>
  <si>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</si>
  <si>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</si>
  <si>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</si>
  <si>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</si>
  <si>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</si>
  <si>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</si>
  <si>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</si>
  <si>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</si>
  <si>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</si>
  <si>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</si>
  <si>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</si>
  <si>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</si>
  <si>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</si>
  <si>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</si>
  <si>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</si>
  <si>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</si>
  <si>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</si>
  <si>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</si>
  <si>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</si>
  <si>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</si>
  <si>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</si>
  <si>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</si>
  <si>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</si>
  <si>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</si>
  <si>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</si>
  <si>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</si>
  <si>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</si>
  <si>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</si>
  <si>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</si>
  <si>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</si>
  <si>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</si>
  <si>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</si>
  <si>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</si>
  <si>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</si>
  <si>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</si>
  <si>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</si>
  <si>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</si>
  <si>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</si>
  <si>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</si>
  <si>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</si>
  <si>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</si>
  <si>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</si>
  <si>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</si>
  <si>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</si>
  <si>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</si>
  <si>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</si>
  <si>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</si>
  <si>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</si>
  <si>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</si>
  <si>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</si>
  <si>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</si>
  <si>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</si>
  <si>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</si>
  <si>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</si>
  <si>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</si>
  <si>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</si>
  <si>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</si>
  <si>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</si>
  <si>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</si>
  <si>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</si>
  <si>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</si>
  <si>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</si>
  <si>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</si>
  <si>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</si>
  <si>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</si>
  <si>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</si>
  <si>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</si>
  <si>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</si>
  <si>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</si>
  <si>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</si>
  <si>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</si>
  <si>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</si>
  <si>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</si>
  <si>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</si>
  <si>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</si>
  <si>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</si>
  <si>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</si>
  <si>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</si>
  <si>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</si>
  <si>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</si>
  <si>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</si>
  <si>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</si>
  <si>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</si>
  <si>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</si>
  <si>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</si>
  <si>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</si>
  <si>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</si>
  <si>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</si>
  <si>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</si>
  <si>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</si>
  <si>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</si>
  <si>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</si>
  <si>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</si>
  <si>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</si>
  <si>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</si>
  <si>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</si>
  <si>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</si>
  <si>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</si>
  <si>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</si>
  <si>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</si>
  <si>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</si>
  <si>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</si>
  <si>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</si>
  <si>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</si>
  <si>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</si>
  <si>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</si>
  <si>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</si>
  <si>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</si>
  <si>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</si>
  <si>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</si>
  <si>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</si>
  <si>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</si>
  <si>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</si>
  <si>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</si>
  <si>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</si>
  <si>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</si>
  <si>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</si>
  <si>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</si>
  <si>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</si>
  <si>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</si>
  <si>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</si>
  <si>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</si>
  <si>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</si>
  <si>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</si>
  <si>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</si>
  <si>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</si>
  <si>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</si>
  <si>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</si>
  <si>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</si>
  <si>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</si>
  <si>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</si>
  <si>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</si>
  <si>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</si>
  <si>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</si>
  <si>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</si>
  <si>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</si>
  <si>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</si>
  <si>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</si>
  <si>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</si>
  <si>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</si>
  <si>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</si>
  <si>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</si>
  <si>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</si>
  <si>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</si>
  <si>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</si>
  <si>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</si>
  <si>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</si>
  <si>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</si>
  <si>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</si>
  <si>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</si>
  <si>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</si>
  <si>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</si>
  <si>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</si>
  <si>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</si>
  <si>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</si>
  <si>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</si>
  <si>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</si>
  <si>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</si>
  <si>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</si>
  <si>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</si>
  <si>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</si>
  <si>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</si>
  <si>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</si>
  <si>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</si>
  <si>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</si>
  <si>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</si>
  <si>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</si>
  <si>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</si>
  <si>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</si>
  <si>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</si>
  <si>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</si>
  <si>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</si>
  <si>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</si>
  <si>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</si>
  <si>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</si>
  <si>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</si>
  <si>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</si>
  <si>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</si>
  <si>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</si>
  <si>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</si>
  <si>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</si>
  <si>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</si>
  <si>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</si>
  <si>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</si>
  <si>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</si>
  <si>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</si>
  <si>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</si>
  <si>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</si>
  <si>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</si>
  <si>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</si>
  <si>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</si>
  <si>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</si>
  <si>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</si>
  <si>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</si>
  <si>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</si>
  <si>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</si>
  <si>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</si>
  <si>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</si>
  <si>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</si>
  <si>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</si>
  <si>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</si>
  <si>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</si>
  <si>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</si>
  <si>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</si>
  <si>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</si>
  <si>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</si>
  <si>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</si>
  <si>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</si>
  <si>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</si>
  <si>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</si>
  <si>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</si>
  <si>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</si>
  <si>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</si>
  <si>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</si>
  <si>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</si>
  <si>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</si>
  <si>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</si>
  <si>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</si>
  <si>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</si>
  <si>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</si>
  <si>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</si>
  <si>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</si>
  <si>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</si>
  <si>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</si>
  <si>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</si>
  <si>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</si>
  <si>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</si>
  <si>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</si>
  <si>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</si>
  <si>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</si>
  <si>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</si>
  <si>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</si>
  <si>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</si>
  <si>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</si>
  <si>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</si>
  <si>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</si>
  <si>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</si>
  <si>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</si>
  <si>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</si>
  <si>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</si>
  <si>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</si>
  <si>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</si>
  <si>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</si>
  <si>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</si>
  <si>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</si>
  <si>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</si>
  <si>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</si>
  <si>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</si>
  <si>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</si>
  <si>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</si>
  <si>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</si>
  <si>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</si>
  <si>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</si>
  <si>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</si>
  <si>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</si>
  <si>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</si>
  <si>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</si>
  <si>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</si>
  <si>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</si>
  <si>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</si>
  <si>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</si>
  <si>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</si>
  <si>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</si>
  <si>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</si>
  <si>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</si>
  <si>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</si>
  <si>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</si>
  <si>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</si>
  <si>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</si>
  <si>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</si>
  <si>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</si>
  <si>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</si>
  <si>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</si>
  <si>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</si>
  <si>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</si>
  <si>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</si>
  <si>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</si>
  <si>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</si>
  <si>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</si>
  <si>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</si>
  <si>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</si>
  <si>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</si>
  <si>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</si>
  <si>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</si>
  <si>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</si>
  <si>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</si>
  <si>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</si>
  <si>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</si>
  <si>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</si>
  <si>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</si>
  <si>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</si>
  <si>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</si>
  <si>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</si>
  <si>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</si>
  <si>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</si>
  <si>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</si>
  <si>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</si>
  <si>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</si>
  <si>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</si>
  <si>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</si>
  <si>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</si>
  <si>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</si>
  <si>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</si>
  <si>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</si>
  <si>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</si>
  <si>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</si>
  <si>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</si>
  <si>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</si>
  <si>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</si>
  <si>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</si>
  <si>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</si>
  <si>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</si>
  <si>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</si>
  <si>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</si>
  <si>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</si>
  <si>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</si>
  <si>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</si>
  <si>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</si>
  <si>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</si>
  <si>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</si>
  <si>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</si>
  <si>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</si>
  <si>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</si>
  <si>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</si>
  <si>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</si>
  <si>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</si>
  <si>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</si>
  <si>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</si>
  <si>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</si>
  <si>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</si>
  <si>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</si>
  <si>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</si>
  <si>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</si>
  <si>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</si>
  <si>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</si>
  <si>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</si>
  <si>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</si>
  <si>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</si>
  <si>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</si>
  <si>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</si>
  <si>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</si>
  <si>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</si>
  <si>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</si>
  <si>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</si>
  <si>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</si>
  <si>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</si>
  <si>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</si>
  <si>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</si>
  <si>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</si>
  <si>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</si>
  <si>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</si>
  <si>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</si>
  <si>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</si>
  <si>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</si>
  <si>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</si>
  <si>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</si>
  <si>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</si>
  <si>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</si>
  <si>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</si>
  <si>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</si>
  <si>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</si>
  <si>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</si>
  <si>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</si>
  <si>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</si>
  <si>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</si>
  <si>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</si>
  <si>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</si>
  <si>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</si>
  <si>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</si>
  <si>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</si>
  <si>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</si>
  <si>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</si>
  <si>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</si>
  <si>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</si>
  <si>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</si>
  <si>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</si>
  <si>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</si>
  <si>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</si>
  <si>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</si>
  <si>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</si>
  <si>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</si>
  <si>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</si>
  <si>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</si>
  <si>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</si>
  <si>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</si>
  <si>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</si>
  <si>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</si>
  <si>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</si>
  <si>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</si>
  <si>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</si>
  <si>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</si>
  <si>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</si>
  <si>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</si>
  <si>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</si>
  <si>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</si>
  <si>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</si>
  <si>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</si>
  <si>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</si>
  <si>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</si>
  <si>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</si>
  <si>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</si>
  <si>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</si>
  <si>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</si>
  <si>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</si>
  <si>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</si>
  <si>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</si>
  <si>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</si>
  <si>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</si>
  <si>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</si>
  <si>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</si>
  <si>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</si>
  <si>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</si>
  <si>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</si>
  <si>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</si>
  <si>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</si>
  <si>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</si>
  <si>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</si>
  <si>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</si>
  <si>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</si>
  <si>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</si>
  <si>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</si>
  <si>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</si>
  <si>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</si>
  <si>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</si>
  <si>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</si>
  <si>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</si>
  <si>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</si>
  <si>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</si>
  <si>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</si>
  <si>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</si>
  <si>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</si>
  <si>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</si>
  <si>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</si>
  <si>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</si>
  <si>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</si>
  <si>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</si>
  <si>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</si>
  <si>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</si>
  <si>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</si>
  <si>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</si>
  <si>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</si>
  <si>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</si>
  <si>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</si>
  <si>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</si>
  <si>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</si>
  <si>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</si>
  <si>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</si>
  <si>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</si>
  <si>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</si>
  <si>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</si>
  <si>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</si>
  <si>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</si>
  <si>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</si>
  <si>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</si>
  <si>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</si>
  <si>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</si>
  <si>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</si>
  <si>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</si>
  <si>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</si>
  <si>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</si>
  <si>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</si>
  <si>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</si>
  <si>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</si>
  <si>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</si>
  <si>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</si>
  <si>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</si>
  <si>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</si>
  <si>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</si>
  <si>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</si>
  <si>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</si>
  <si>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</si>
  <si>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</si>
  <si>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</si>
  <si>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</si>
  <si>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</si>
  <si>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</si>
  <si>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</si>
  <si>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</si>
  <si>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</si>
  <si>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</si>
  <si>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</si>
  <si>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</si>
  <si>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</si>
  <si>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</si>
  <si>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</si>
  <si>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</si>
  <si>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</si>
  <si>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</si>
  <si>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</si>
  <si>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</si>
  <si>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</si>
  <si>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</si>
  <si>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</si>
  <si>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</si>
  <si>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</si>
  <si>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</si>
  <si>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</si>
  <si>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</si>
  <si>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</si>
  <si>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</si>
  <si>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</si>
  <si>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</si>
  <si>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</si>
  <si>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</si>
  <si>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</si>
  <si>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</si>
  <si>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</si>
  <si>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</si>
  <si>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</si>
  <si>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</si>
  <si>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</si>
  <si>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</si>
  <si>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</si>
  <si>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</si>
  <si>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</si>
  <si>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</si>
  <si>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</si>
  <si>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</si>
  <si>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</si>
  <si>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</si>
  <si>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</si>
  <si>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</si>
  <si>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</si>
  <si>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</si>
  <si>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</si>
  <si>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</si>
  <si>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</si>
  <si>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</si>
  <si>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</si>
  <si>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</si>
  <si>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</si>
  <si>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</si>
  <si>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</si>
  <si>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</si>
  <si>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</si>
  <si>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</si>
  <si>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</si>
  <si>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</si>
  <si>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</si>
  <si>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</si>
  <si>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</si>
  <si>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</si>
  <si>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</si>
  <si>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</si>
  <si>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</si>
  <si>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</si>
  <si>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</si>
  <si>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</si>
  <si>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</si>
  <si>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</si>
  <si>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</si>
  <si>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</si>
  <si>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</si>
  <si>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</si>
  <si>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</si>
  <si>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</si>
  <si>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</si>
  <si>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</si>
  <si>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</si>
  <si>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</si>
  <si>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</si>
  <si>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</si>
  <si>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</si>
  <si>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</si>
  <si>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</si>
  <si>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</si>
  <si>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</si>
  <si>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</si>
  <si>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</si>
  <si>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</si>
  <si>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</si>
  <si>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</si>
  <si>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</si>
  <si>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</si>
  <si>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</si>
  <si>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</si>
  <si>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</si>
  <si>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</si>
  <si>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</si>
  <si>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</si>
  <si>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</si>
  <si>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</si>
  <si>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</si>
  <si>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</si>
  <si>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</si>
  <si>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</si>
  <si>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</si>
  <si>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</si>
  <si>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</si>
  <si>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</si>
  <si>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</si>
  <si>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</si>
  <si>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</si>
  <si>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</si>
  <si>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</si>
  <si>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</si>
  <si>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</si>
  <si>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</si>
  <si>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</si>
  <si>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</si>
  <si>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</si>
  <si>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</si>
  <si>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</si>
  <si>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</si>
  <si>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</si>
  <si>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</si>
  <si>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</si>
  <si>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</si>
  <si>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</si>
  <si>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</si>
  <si>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</si>
  <si>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</si>
  <si>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</si>
  <si>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</si>
  <si>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</si>
  <si>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</si>
  <si>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</si>
  <si>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</si>
  <si>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</si>
  <si>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</si>
  <si>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</si>
  <si>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</si>
  <si>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</si>
  <si>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</si>
  <si>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</si>
  <si>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</si>
  <si>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</si>
  <si>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</si>
  <si>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</si>
  <si>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</si>
  <si>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</si>
  <si>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</si>
  <si>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</si>
  <si>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</si>
  <si>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</si>
  <si>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</si>
  <si>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</si>
  <si>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</si>
  <si>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</si>
  <si>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</si>
  <si>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</si>
  <si>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</si>
  <si>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</si>
  <si>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</si>
  <si>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</si>
  <si>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</si>
  <si>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</si>
  <si>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</si>
  <si>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</si>
  <si>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</si>
  <si>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</si>
  <si>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</si>
  <si>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</si>
  <si>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</si>
  <si>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</si>
  <si>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</si>
  <si>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</si>
  <si>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</si>
  <si>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</si>
  <si>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</si>
  <si>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</si>
  <si>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</si>
  <si>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</si>
  <si>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</si>
  <si>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</si>
  <si>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</si>
  <si>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</si>
  <si>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</si>
  <si>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</si>
  <si>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</si>
  <si>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</si>
  <si>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</si>
  <si>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</si>
  <si>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</si>
  <si>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</si>
  <si>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</si>
  <si>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</si>
  <si>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</si>
  <si>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</si>
  <si>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</si>
  <si>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</si>
  <si>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</si>
  <si>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</si>
  <si>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</si>
  <si>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</si>
  <si>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</si>
  <si>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</si>
  <si>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</si>
  <si>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</si>
  <si>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</si>
  <si>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</si>
  <si>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</si>
  <si>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</si>
  <si>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</si>
  <si>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</si>
  <si>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</si>
  <si>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</si>
  <si>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</si>
  <si>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</si>
  <si>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</si>
  <si>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</si>
  <si>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</si>
  <si>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</si>
  <si>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</si>
  <si>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</si>
  <si>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</si>
  <si>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</si>
  <si>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</si>
  <si>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</si>
  <si>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</si>
  <si>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</si>
  <si>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</si>
  <si>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</si>
  <si>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</si>
  <si>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</si>
  <si>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</si>
  <si>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</si>
  <si>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</si>
  <si>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</si>
  <si>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</si>
  <si>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</si>
  <si>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</si>
  <si>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</si>
  <si>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</si>
  <si>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</si>
  <si>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</si>
  <si>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</si>
  <si>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</si>
  <si>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</si>
  <si>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</si>
  <si>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</si>
  <si>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</si>
  <si>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</si>
  <si>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</si>
  <si>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</si>
  <si>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</si>
  <si>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</si>
  <si>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</si>
  <si>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</si>
  <si>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</si>
  <si>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</si>
  <si>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</si>
  <si>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</si>
  <si>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</si>
  <si>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</si>
  <si>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</si>
  <si>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</si>
  <si>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</si>
  <si>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</si>
  <si>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</si>
  <si>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</si>
  <si>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</si>
  <si>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</si>
  <si>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</si>
  <si>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</si>
  <si>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</si>
  <si>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</si>
  <si>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</si>
  <si>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</si>
  <si>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</si>
  <si>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</si>
  <si>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</si>
  <si>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</si>
  <si>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</si>
  <si>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</si>
  <si>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</si>
  <si>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</si>
  <si>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</si>
  <si>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</si>
  <si>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</si>
  <si>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</si>
  <si>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</si>
  <si>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</si>
  <si>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</si>
  <si>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</si>
  <si>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</si>
  <si>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</si>
  <si>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</si>
  <si>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</si>
  <si>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</si>
  <si>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</si>
  <si>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</si>
  <si>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</si>
  <si>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</si>
  <si>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</si>
  <si>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</si>
  <si>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</si>
  <si>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</si>
  <si>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</si>
  <si>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</si>
  <si>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</si>
  <si>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</si>
  <si>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</si>
  <si>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</si>
  <si>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</si>
  <si>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</si>
  <si>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</si>
  <si>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</si>
  <si>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</si>
  <si>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</si>
  <si>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</si>
  <si>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</si>
  <si>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</si>
  <si>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</si>
  <si>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</si>
  <si>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</si>
  <si>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</si>
  <si>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</si>
  <si>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</si>
  <si>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</si>
  <si>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</si>
  <si>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</si>
  <si>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</si>
  <si>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</si>
  <si>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</si>
  <si>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</si>
  <si>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</si>
  <si>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</si>
  <si>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</si>
  <si>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</si>
  <si>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</si>
  <si>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</si>
  <si>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</si>
  <si>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</si>
  <si>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</si>
  <si>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</si>
  <si>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</si>
  <si>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</si>
  <si>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</si>
  <si>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</si>
  <si>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</si>
  <si>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</si>
  <si>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</si>
  <si>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</si>
  <si>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</si>
  <si>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</si>
  <si>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</si>
  <si>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</si>
  <si>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</si>
  <si>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</si>
  <si>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</si>
  <si>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</si>
  <si>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</si>
  <si>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</si>
  <si>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</si>
  <si>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</si>
  <si>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</si>
  <si>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</si>
  <si>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</si>
  <si>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</si>
  <si>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</si>
  <si>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</si>
  <si>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</si>
  <si>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</si>
  <si>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</si>
  <si>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</si>
  <si>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</si>
  <si>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</si>
  <si>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</si>
  <si>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</si>
  <si>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</si>
  <si>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</si>
  <si>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</si>
  <si>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</si>
  <si>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</si>
  <si>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</si>
  <si>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</si>
  <si>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</si>
  <si>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</si>
  <si>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</si>
  <si>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</si>
  <si>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</si>
  <si>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</si>
  <si>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</si>
  <si>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</si>
  <si>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</si>
  <si>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</si>
  <si>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</si>
  <si>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</si>
  <si>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</si>
  <si>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</si>
  <si>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</si>
  <si>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</si>
  <si>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</si>
  <si>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</si>
  <si>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</si>
  <si>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</si>
  <si>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</si>
  <si>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</si>
  <si>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</si>
  <si>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</si>
  <si>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</si>
  <si>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</si>
  <si>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</si>
  <si>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</si>
  <si>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</si>
  <si>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</si>
  <si>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</si>
  <si>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</si>
  <si>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</si>
  <si>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</si>
  <si>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</si>
  <si>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</si>
  <si>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</si>
  <si>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</si>
  <si>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</si>
  <si>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</si>
  <si>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</si>
  <si>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</si>
  <si>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</si>
  <si>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</si>
  <si>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</si>
  <si>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</si>
  <si>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</si>
  <si>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</si>
  <si>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</si>
  <si>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</si>
  <si>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</si>
  <si>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</si>
  <si>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</si>
  <si>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</si>
  <si>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</si>
  <si>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</si>
  <si>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</si>
  <si>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</si>
  <si>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</si>
  <si>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</si>
  <si>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</si>
  <si>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</si>
  <si>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</si>
  <si>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</si>
  <si>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</si>
  <si>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</si>
  <si>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</si>
  <si>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</si>
  <si>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</si>
  <si>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</si>
  <si>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</si>
  <si>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</si>
  <si>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</si>
  <si>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</si>
  <si>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</si>
  <si>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</si>
  <si>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</si>
  <si>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</si>
  <si>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</si>
  <si>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</si>
  <si>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</si>
  <si>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</si>
  <si>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</si>
  <si>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</si>
  <si>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</si>
  <si>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</si>
  <si>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</si>
  <si>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</si>
  <si>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</si>
  <si>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</si>
  <si>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</si>
  <si>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</si>
  <si>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</si>
  <si>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</si>
  <si>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</si>
  <si>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</si>
  <si>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</si>
  <si>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</si>
  <si>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</si>
  <si>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</si>
  <si>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</si>
  <si>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</si>
  <si>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</si>
  <si>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</si>
  <si>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</si>
  <si>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</si>
  <si>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</si>
  <si>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</si>
  <si>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</si>
  <si>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</si>
  <si>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</si>
  <si>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</si>
  <si>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</si>
  <si>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</si>
  <si>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</si>
  <si>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</si>
  <si>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</si>
  <si>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</si>
  <si>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</si>
  <si>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</si>
  <si>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</si>
  <si>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</si>
  <si>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</si>
  <si>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</si>
  <si>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</si>
  <si>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</si>
  <si>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</si>
  <si>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</si>
  <si>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</si>
  <si>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</si>
  <si>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</si>
  <si>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</si>
  <si>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</si>
  <si>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</si>
  <si>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</si>
  <si>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</si>
  <si>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</si>
  <si>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</si>
  <si>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</si>
  <si>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</si>
  <si>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</si>
  <si>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</si>
  <si>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</si>
  <si>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</si>
  <si>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</si>
  <si>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</si>
  <si>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</si>
  <si>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</si>
  <si>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</si>
  <si>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</si>
  <si>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</si>
  <si>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</si>
  <si>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</si>
  <si>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</si>
  <si>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</si>
  <si>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</si>
  <si>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</si>
  <si>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</si>
  <si>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</si>
  <si>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</si>
  <si>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</si>
  <si>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</si>
  <si>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</si>
  <si>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</si>
  <si>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</si>
  <si>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</si>
  <si>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</si>
  <si>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</si>
  <si>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</si>
  <si>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</si>
  <si>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</si>
  <si>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</si>
  <si>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</si>
  <si>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</si>
  <si>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</si>
  <si>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</si>
  <si>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</si>
  <si>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</si>
  <si>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</si>
  <si>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</si>
  <si>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</si>
  <si>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</si>
  <si>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</si>
  <si>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</si>
  <si>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</si>
  <si>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</si>
  <si>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</si>
  <si>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</si>
  <si>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</si>
  <si>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</si>
  <si>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</si>
  <si>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</si>
  <si>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</si>
  <si>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</si>
  <si>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</si>
  <si>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</si>
  <si>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</si>
  <si>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</si>
  <si>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</si>
  <si>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</si>
  <si>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</si>
  <si>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</si>
  <si>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</si>
  <si>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</si>
  <si>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</si>
  <si>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</si>
  <si>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</si>
  <si>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</si>
  <si>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</si>
  <si>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</si>
  <si>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</si>
  <si>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</si>
  <si>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</si>
  <si>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</si>
  <si>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</si>
  <si>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</si>
  <si>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</si>
  <si>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</si>
  <si>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</si>
  <si>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</si>
  <si>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</si>
  <si>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</si>
  <si>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</si>
  <si>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</si>
  <si>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</si>
  <si>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</si>
  <si>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</si>
  <si>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</si>
  <si>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</si>
  <si>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</si>
  <si>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</si>
  <si>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</si>
  <si>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</si>
  <si>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</si>
  <si>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</si>
  <si>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</si>
  <si>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</si>
  <si>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</si>
  <si>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</si>
  <si>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</si>
  <si>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</si>
  <si>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</si>
  <si>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</si>
  <si>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</si>
  <si>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</si>
  <si>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</si>
  <si>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</si>
  <si>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</si>
  <si>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</si>
  <si>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</si>
  <si>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</si>
  <si>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</si>
  <si>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</si>
  <si>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</si>
  <si>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</si>
  <si>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</si>
  <si>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</si>
  <si>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</si>
  <si>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</si>
  <si>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</si>
  <si>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</si>
  <si>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</si>
  <si>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</si>
  <si>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</si>
  <si>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</si>
  <si>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</si>
  <si>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</si>
  <si>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</si>
  <si>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</si>
  <si>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</si>
  <si>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</si>
  <si>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</si>
  <si>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</si>
  <si>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</si>
  <si>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</si>
  <si>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</si>
  <si>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</si>
  <si>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</si>
  <si>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</si>
  <si>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</si>
  <si>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</si>
  <si>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</si>
  <si>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</si>
  <si>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</si>
  <si>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</si>
  <si>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</si>
  <si>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</si>
  <si>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</si>
  <si>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</si>
  <si>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</si>
  <si>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</si>
  <si>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</si>
  <si>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</si>
  <si>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</si>
  <si>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</si>
  <si>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</si>
  <si>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</si>
  <si>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</si>
  <si>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</si>
  <si>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</si>
  <si>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</si>
  <si>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</si>
  <si>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</si>
  <si>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</si>
  <si>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</si>
  <si>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</si>
  <si>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</si>
  <si>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</si>
  <si>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</si>
  <si>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</si>
  <si>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</si>
  <si>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</si>
  <si>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</si>
  <si>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</si>
  <si>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</si>
  <si>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</si>
  <si>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</si>
  <si>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</si>
  <si>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</si>
  <si>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</si>
  <si>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</si>
  <si>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</si>
  <si>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</si>
  <si>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</si>
  <si>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</si>
  <si>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</si>
  <si>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</si>
  <si>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</si>
  <si>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</si>
  <si>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</si>
  <si>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</si>
  <si>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</si>
  <si>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</si>
  <si>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</si>
  <si>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</si>
  <si>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</si>
  <si>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</si>
  <si>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</si>
  <si>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</si>
  <si>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</si>
  <si>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</si>
  <si>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</si>
  <si>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</si>
  <si>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</si>
  <si>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</si>
  <si>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</si>
  <si>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</si>
  <si>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</si>
  <si>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</si>
  <si>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</si>
  <si>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</si>
  <si>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</si>
  <si>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</si>
  <si>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</si>
  <si>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</si>
  <si>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</si>
  <si>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</si>
  <si>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</si>
  <si>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</si>
  <si>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</si>
  <si>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</si>
  <si>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</si>
  <si>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</si>
  <si>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</si>
  <si>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</si>
  <si>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</si>
  <si>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</si>
  <si>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</si>
  <si>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</si>
  <si>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</si>
  <si>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</si>
  <si>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</si>
  <si>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</si>
  <si>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</si>
  <si>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</si>
  <si>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</si>
  <si>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</si>
  <si>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</si>
  <si>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</si>
  <si>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</si>
  <si>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</si>
  <si>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</si>
  <si>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</si>
  <si>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</si>
  <si>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</si>
  <si>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</si>
  <si>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</si>
  <si>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</si>
  <si>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</si>
  <si>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</si>
  <si>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</si>
  <si>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</si>
  <si>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</si>
  <si>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</si>
  <si>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</si>
  <si>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</si>
  <si>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</si>
  <si>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</si>
  <si>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</si>
  <si>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</si>
  <si>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</si>
  <si>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</si>
  <si>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</si>
  <si>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</si>
  <si>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</si>
  <si>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</si>
  <si>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</si>
  <si>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</si>
  <si>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</si>
  <si>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</si>
  <si>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</si>
  <si>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</si>
  <si>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</si>
  <si>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</si>
  <si>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</si>
  <si>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</si>
  <si>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</si>
  <si>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</si>
  <si>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</si>
  <si>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</si>
  <si>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</si>
  <si>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</si>
  <si>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</si>
  <si>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</si>
  <si>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</si>
  <si>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</si>
  <si>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</si>
  <si>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</si>
  <si>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</si>
  <si>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</si>
  <si>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</si>
  <si>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</si>
  <si>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</si>
  <si>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</si>
  <si>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</si>
  <si>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</si>
  <si>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</si>
  <si>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</si>
  <si>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</si>
  <si>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</si>
  <si>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</si>
  <si>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</si>
  <si>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</si>
  <si>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</si>
  <si>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</si>
  <si>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</si>
  <si>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</si>
  <si>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</si>
  <si>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</si>
  <si>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</si>
  <si>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</si>
  <si>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</si>
  <si>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</si>
  <si>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</si>
  <si>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</si>
  <si>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</si>
  <si>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</si>
  <si>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</si>
  <si>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</si>
  <si>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</si>
  <si>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</si>
  <si>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</si>
  <si>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</si>
  <si>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</si>
  <si>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</si>
  <si>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</si>
  <si>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</si>
  <si>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</si>
  <si>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</si>
  <si>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</si>
  <si>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</si>
  <si>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</si>
  <si>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</si>
  <si>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</si>
  <si>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</si>
  <si>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</si>
  <si>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</si>
  <si>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</si>
  <si>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</si>
  <si>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</si>
  <si>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</si>
  <si>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</si>
  <si>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</si>
  <si>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</si>
  <si>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</si>
  <si>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</si>
  <si>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</si>
  <si>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</si>
  <si>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</si>
  <si>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</si>
  <si>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</si>
  <si>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</si>
  <si>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</si>
  <si>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</si>
  <si>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</si>
  <si>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</si>
  <si>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</si>
  <si>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</si>
  <si>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</si>
  <si>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</si>
  <si>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</si>
  <si>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</si>
  <si>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</si>
  <si>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</si>
  <si>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</si>
  <si>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</si>
  <si>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</si>
  <si>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</si>
  <si>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</si>
  <si>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</si>
  <si>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</si>
  <si>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</si>
  <si>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</si>
  <si>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</si>
  <si>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</si>
  <si>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</si>
  <si>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</si>
  <si>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</si>
  <si>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</si>
  <si>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</si>
  <si>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</si>
  <si>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</si>
  <si>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</si>
  <si>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</si>
  <si>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</si>
  <si>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</si>
  <si>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</si>
  <si>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</si>
  <si>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</si>
  <si>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</si>
  <si>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</si>
  <si>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</si>
  <si>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</si>
  <si>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</si>
  <si>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</si>
  <si>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</si>
  <si>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</si>
  <si>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</si>
  <si>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</si>
  <si>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</si>
  <si>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</si>
  <si>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</si>
  <si>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</si>
  <si>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</si>
  <si>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</si>
  <si>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</si>
  <si>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</si>
  <si>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</si>
  <si>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</si>
  <si>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</si>
  <si>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</si>
  <si>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</si>
  <si>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</si>
  <si>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</si>
  <si>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</si>
  <si>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</si>
  <si>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</si>
  <si>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</si>
  <si>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</si>
  <si>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</si>
  <si>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</si>
  <si>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</si>
  <si>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</si>
  <si>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</si>
  <si>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</si>
  <si>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</si>
  <si>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</si>
  <si>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</si>
  <si>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</si>
  <si>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</si>
  <si>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</si>
  <si>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</si>
  <si>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</si>
  <si>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</si>
  <si>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</si>
  <si>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</si>
  <si>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</si>
  <si>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</si>
  <si>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</si>
  <si>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</si>
  <si>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</si>
  <si>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</si>
  <si>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</si>
  <si>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</si>
  <si>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</si>
  <si>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</si>
  <si>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</si>
  <si>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</si>
  <si>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</si>
  <si>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</si>
  <si>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</si>
  <si>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</si>
  <si>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</si>
  <si>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</si>
  <si>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</si>
  <si>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</si>
  <si>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</si>
  <si>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</si>
  <si>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</si>
  <si>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</si>
  <si>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</si>
  <si>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</si>
  <si>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</si>
  <si>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</si>
  <si>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</si>
  <si>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</si>
  <si>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</si>
  <si>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</si>
  <si>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</si>
  <si>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</si>
  <si>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</si>
  <si>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</si>
  <si>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</si>
  <si>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</si>
  <si>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</si>
  <si>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</si>
  <si>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</si>
  <si>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</si>
  <si>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</si>
  <si>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</si>
  <si>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</si>
  <si>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</si>
  <si>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</si>
  <si>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</si>
  <si>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</si>
  <si>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</si>
  <si>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</si>
  <si>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</si>
  <si>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</si>
  <si>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</si>
  <si>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</si>
  <si>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</si>
  <si>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</si>
  <si>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</si>
  <si>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</si>
  <si>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</si>
  <si>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</si>
  <si>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</si>
  <si>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</si>
  <si>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</si>
  <si>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</si>
  <si>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</si>
  <si>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</si>
  <si>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</si>
  <si>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</si>
  <si>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</si>
  <si>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</si>
  <si>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</si>
  <si>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</si>
  <si>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</si>
  <si>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</si>
  <si>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</si>
  <si>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</si>
  <si>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</si>
  <si>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</si>
  <si>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</si>
  <si>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</si>
  <si>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</si>
  <si>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</si>
  <si>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</si>
  <si>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</si>
  <si>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</si>
  <si>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</si>
  <si>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</si>
  <si>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</si>
  <si>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</si>
  <si>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</si>
  <si>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</si>
  <si>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</si>
  <si>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</si>
  <si>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</si>
  <si>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</si>
  <si>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</si>
  <si>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</si>
  <si>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</si>
  <si>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</si>
  <si>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</si>
  <si>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</si>
  <si>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</si>
  <si>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</si>
  <si>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</si>
  <si>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</si>
  <si>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</si>
  <si>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</si>
  <si>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</si>
  <si>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</si>
  <si>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</si>
  <si>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</si>
  <si>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</si>
  <si>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</si>
  <si>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</si>
  <si>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</si>
  <si>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</si>
  <si>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</si>
  <si>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</si>
  <si>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</si>
  <si>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</si>
  <si>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</si>
  <si>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</si>
  <si>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</si>
  <si>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</si>
  <si>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</si>
  <si>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</si>
  <si>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</si>
  <si>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</si>
  <si>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</si>
  <si>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</si>
  <si>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</si>
  <si>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</si>
  <si>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</si>
  <si>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</si>
  <si>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</si>
  <si>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</si>
  <si>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</si>
  <si>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</si>
  <si>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</si>
  <si>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</si>
  <si>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</si>
  <si>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</si>
  <si>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</si>
  <si>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</si>
  <si>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</si>
  <si>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</si>
  <si>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</si>
  <si>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</si>
  <si>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</si>
  <si>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</si>
  <si>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</si>
  <si>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</si>
  <si>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</si>
  <si>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</si>
  <si>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</si>
  <si>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</si>
  <si>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</si>
  <si>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</si>
  <si>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</si>
  <si>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</si>
  <si>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</si>
  <si>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</si>
  <si>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</si>
  <si>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</si>
  <si>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</si>
  <si>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</si>
  <si>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</si>
  <si>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</si>
  <si>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</si>
  <si>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</si>
  <si>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</si>
  <si>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</si>
  <si>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</si>
  <si>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</si>
  <si>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</si>
  <si>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</si>
  <si>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</si>
  <si>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</si>
  <si>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</si>
  <si>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</si>
  <si>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</si>
  <si>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</si>
  <si>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</si>
  <si>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</si>
  <si>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</si>
  <si>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</si>
  <si>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</si>
  <si>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</si>
  <si>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</si>
  <si>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</si>
  <si>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</si>
  <si>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</si>
  <si>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</si>
  <si>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</si>
  <si>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</si>
  <si>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</si>
  <si>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</si>
  <si>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</si>
  <si>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</si>
  <si>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</si>
  <si>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</si>
  <si>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</si>
  <si>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</si>
  <si>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</si>
  <si>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</si>
  <si>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</si>
  <si>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</si>
  <si>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</si>
  <si>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</si>
  <si>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</si>
  <si>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</si>
  <si>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</si>
  <si>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</si>
  <si>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</si>
  <si>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</si>
  <si>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</si>
  <si>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</si>
  <si>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</si>
  <si>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</si>
  <si>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</si>
  <si>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</si>
  <si>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</si>
  <si>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</si>
  <si>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</si>
  <si>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</si>
  <si>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</si>
  <si>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</si>
  <si>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</si>
  <si>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</si>
  <si>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</si>
  <si>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</si>
  <si>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</si>
  <si>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</si>
  <si>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</si>
  <si>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</si>
  <si>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</si>
  <si>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</si>
  <si>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</si>
  <si>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</si>
  <si>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</si>
  <si>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</si>
  <si>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</si>
  <si>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</si>
  <si>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</si>
  <si>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</si>
  <si>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</si>
  <si>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</si>
  <si>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</si>
  <si>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</si>
  <si>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</si>
  <si>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</si>
  <si>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</si>
  <si>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</si>
  <si>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</si>
  <si>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</si>
  <si>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</si>
  <si>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</si>
  <si>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</si>
  <si>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</si>
  <si>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</si>
  <si>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</si>
  <si>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</si>
  <si>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</si>
  <si>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</si>
  <si>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</si>
  <si>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</si>
  <si>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</si>
  <si>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</si>
  <si>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</si>
  <si>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</si>
  <si>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</si>
  <si>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</si>
  <si>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</si>
  <si>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</si>
  <si>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</si>
  <si>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</si>
  <si>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</si>
  <si>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</si>
  <si>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</si>
  <si>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</si>
  <si>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</si>
  <si>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</si>
  <si>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</si>
  <si>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</si>
  <si>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</si>
  <si>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</si>
  <si>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</si>
  <si>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</si>
  <si>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</si>
  <si>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</si>
  <si>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</si>
  <si>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</si>
  <si>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</si>
  <si>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</si>
  <si>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</si>
  <si>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</si>
  <si>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</si>
  <si>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</si>
  <si>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</si>
  <si>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</si>
  <si>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</si>
  <si>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</si>
  <si>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</si>
  <si>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</si>
  <si>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</si>
  <si>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</si>
  <si>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</si>
  <si>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</si>
  <si>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</si>
  <si>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</si>
  <si>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</si>
  <si>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</si>
  <si>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</si>
  <si>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</si>
  <si>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</si>
  <si>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</si>
  <si>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</si>
  <si>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</si>
  <si>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</si>
  <si>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</si>
  <si>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</si>
  <si>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</si>
  <si>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</si>
  <si>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</si>
  <si>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</si>
  <si>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</si>
  <si>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</si>
  <si>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</si>
  <si>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</si>
  <si>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</si>
  <si>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</si>
  <si>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</si>
  <si>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</si>
  <si>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</si>
  <si>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</si>
  <si>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</si>
  <si>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</si>
  <si>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</si>
  <si>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</si>
  <si>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</si>
  <si>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</si>
  <si>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</si>
  <si>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</si>
  <si>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</si>
  <si>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</si>
  <si>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</si>
  <si>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</si>
  <si>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</si>
  <si>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</si>
  <si>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</si>
  <si>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</si>
  <si>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</si>
  <si>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</si>
  <si>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</si>
  <si>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</si>
  <si>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</si>
  <si>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</si>
  <si>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</si>
  <si>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</si>
  <si>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</si>
  <si>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</si>
  <si>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</si>
  <si>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</si>
  <si>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</si>
  <si>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</si>
  <si>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</si>
  <si>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</si>
  <si>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</si>
  <si>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</si>
  <si>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</si>
  <si>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</si>
  <si>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</si>
  <si>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</si>
  <si>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</si>
  <si>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</si>
  <si>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</si>
  <si>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</si>
  <si>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</si>
  <si>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</si>
  <si>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</si>
  <si>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</si>
  <si>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</si>
  <si>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</si>
  <si>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</si>
  <si>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</si>
  <si>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</si>
  <si>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</si>
  <si>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</si>
  <si>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</si>
  <si>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</si>
  <si>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</si>
  <si>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</si>
  <si>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</si>
  <si>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</si>
  <si>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</si>
  <si>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</si>
  <si>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</si>
  <si>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</si>
  <si>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</si>
  <si>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</si>
  <si>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</si>
  <si>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</si>
  <si>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</si>
  <si>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</si>
  <si>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</si>
  <si>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</si>
  <si>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</si>
  <si>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</si>
  <si>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</si>
  <si>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</si>
  <si>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</si>
  <si>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</si>
  <si>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</si>
  <si>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</si>
  <si>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</si>
  <si>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</si>
  <si>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</si>
  <si>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</si>
  <si>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</si>
  <si>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</si>
  <si>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</si>
  <si>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</si>
  <si>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</si>
  <si>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</si>
  <si>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</si>
  <si>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</si>
  <si>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</si>
  <si>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</si>
  <si>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</si>
  <si>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</si>
  <si>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</si>
  <si>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</si>
  <si>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</si>
  <si>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</si>
  <si>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</si>
  <si>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</si>
  <si>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</si>
  <si>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</si>
  <si>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</si>
  <si>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</si>
  <si>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</si>
  <si>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</si>
  <si>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</si>
  <si>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</si>
  <si>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</si>
  <si>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</si>
  <si>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</si>
  <si>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</si>
  <si>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</si>
  <si>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</si>
  <si>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</si>
  <si>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</si>
  <si>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</si>
  <si>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</si>
  <si>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</si>
  <si>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</si>
  <si>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</si>
  <si>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</si>
  <si>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</si>
  <si>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</si>
  <si>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</si>
  <si>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</si>
  <si>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</si>
  <si>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</si>
  <si>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</si>
  <si>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</si>
  <si>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</si>
  <si>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</si>
  <si>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</si>
  <si>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</si>
  <si>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</si>
  <si>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</si>
  <si>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</si>
  <si>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</si>
  <si>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</si>
  <si>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</si>
  <si>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</si>
  <si>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</si>
  <si>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</si>
  <si>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</si>
  <si>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</si>
  <si>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</si>
  <si>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</si>
  <si>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</si>
  <si>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</si>
  <si>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</si>
  <si>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</si>
  <si>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</si>
  <si>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</si>
  <si>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</si>
  <si>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</si>
  <si>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</si>
  <si>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</si>
  <si>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</si>
  <si>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</si>
  <si>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</si>
  <si>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</si>
  <si>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</si>
  <si>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</si>
  <si>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</si>
  <si>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</si>
  <si>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</si>
  <si>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</si>
  <si>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</si>
  <si>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</si>
  <si>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</si>
  <si>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</si>
  <si>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</si>
  <si>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</si>
  <si>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</si>
  <si>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</si>
  <si>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</si>
  <si>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</si>
  <si>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</si>
  <si>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</si>
  <si>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</si>
  <si>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</si>
  <si>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</si>
  <si>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</si>
  <si>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</si>
  <si>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</si>
  <si>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</si>
  <si>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</si>
  <si>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</si>
  <si>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</si>
  <si>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</si>
  <si>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</si>
  <si>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</si>
  <si>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</si>
  <si>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</si>
  <si>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</si>
  <si>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</si>
  <si>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</si>
  <si>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</si>
  <si>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</si>
  <si>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</si>
  <si>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</si>
  <si>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</si>
  <si>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</si>
  <si>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</si>
  <si>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</si>
  <si>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</si>
  <si>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</si>
  <si>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</si>
  <si>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</si>
  <si>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</si>
  <si>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</si>
  <si>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</si>
  <si>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</si>
  <si>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</si>
  <si>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</si>
  <si>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</si>
  <si>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</si>
  <si>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</si>
  <si>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</si>
  <si>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</si>
  <si>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</si>
  <si>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</si>
  <si>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</si>
  <si>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</si>
  <si>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</si>
  <si>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</si>
  <si>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</si>
  <si>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</si>
  <si>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</si>
  <si>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</si>
  <si>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</si>
  <si>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</si>
  <si>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</si>
  <si>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</si>
  <si>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</si>
  <si>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</si>
  <si>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</si>
  <si>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</si>
  <si>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</si>
  <si>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</si>
  <si>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</si>
  <si>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</si>
  <si>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</si>
  <si>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</si>
  <si>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</si>
  <si>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</si>
  <si>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</si>
  <si>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</si>
  <si>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</si>
  <si>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</si>
  <si>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</si>
  <si>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</si>
  <si>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</si>
  <si>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</si>
  <si>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</si>
  <si>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</si>
  <si>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</si>
  <si>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</si>
  <si>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</si>
  <si>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</si>
  <si>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</si>
  <si>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</si>
  <si>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</si>
  <si>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</si>
  <si>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</si>
  <si>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</si>
  <si>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</si>
  <si>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</si>
  <si>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</si>
  <si>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</si>
  <si>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</si>
  <si>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</si>
  <si>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</si>
  <si>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</si>
  <si>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</si>
  <si>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</si>
  <si>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</si>
  <si>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</si>
  <si>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</si>
  <si>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</si>
  <si>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</si>
  <si>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</si>
  <si>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</si>
  <si>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</si>
  <si>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</si>
  <si>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</si>
  <si>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</si>
  <si>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</si>
  <si>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</si>
  <si>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</si>
  <si>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</si>
  <si>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</si>
  <si>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</si>
  <si>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</si>
  <si>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</si>
  <si>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</si>
  <si>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</si>
  <si>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</si>
  <si>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</si>
  <si>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</si>
  <si>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</si>
  <si>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</si>
  <si>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</si>
  <si>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</si>
  <si>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</si>
  <si>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</si>
  <si>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</si>
  <si>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</si>
  <si>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</si>
  <si>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</si>
  <si>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</si>
  <si>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</si>
  <si>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</si>
  <si>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</si>
  <si>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</si>
  <si>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</si>
  <si>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</si>
  <si>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</si>
  <si>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</si>
  <si>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</si>
  <si>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</si>
  <si>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</si>
  <si>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</si>
  <si>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</si>
  <si>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</si>
  <si>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</si>
  <si>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</si>
  <si>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</si>
  <si>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</si>
  <si>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</si>
  <si>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</si>
  <si>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</si>
  <si>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</si>
  <si>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</si>
  <si>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</si>
  <si>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</si>
  <si>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</si>
  <si>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</si>
  <si>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</si>
  <si>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</si>
  <si>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</si>
  <si>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</si>
  <si>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</si>
  <si>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</si>
  <si>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</si>
  <si>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</si>
  <si>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</si>
  <si>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</si>
  <si>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</si>
  <si>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</si>
  <si>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</si>
  <si>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</si>
  <si>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</si>
  <si>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</si>
  <si>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</si>
  <si>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</si>
  <si>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</si>
  <si>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</si>
  <si>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</si>
  <si>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</si>
  <si>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</si>
  <si>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</si>
  <si>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</si>
  <si>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</si>
  <si>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</si>
  <si>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</si>
  <si>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</si>
  <si>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</si>
  <si>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</si>
  <si>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</si>
  <si>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</si>
  <si>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</si>
  <si>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</si>
  <si>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</si>
  <si>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</si>
  <si>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</si>
  <si>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</si>
  <si>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</si>
  <si>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</si>
  <si>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</si>
  <si>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</si>
  <si>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</si>
  <si>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</si>
  <si>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</si>
  <si>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</si>
  <si>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</si>
  <si>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</si>
  <si>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</si>
  <si>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</si>
  <si>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</si>
  <si>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</si>
  <si>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</si>
  <si>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</si>
  <si>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</si>
  <si>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</si>
  <si>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</si>
  <si>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</si>
  <si>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</si>
  <si>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</si>
  <si>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</si>
  <si>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</si>
  <si>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</si>
  <si>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</si>
  <si>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</si>
  <si>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</si>
  <si>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</si>
  <si>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</si>
  <si>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</si>
  <si>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</si>
  <si>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</si>
  <si>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</si>
  <si>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</si>
  <si>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</si>
  <si>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</si>
  <si>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</si>
  <si>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</si>
  <si>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</si>
  <si>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</si>
  <si>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</si>
  <si>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</si>
  <si>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</si>
  <si>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</si>
  <si>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</si>
  <si>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</si>
  <si>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</si>
  <si>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</si>
  <si>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</si>
  <si>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</si>
  <si>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</si>
  <si>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</si>
  <si>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</si>
  <si>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</si>
  <si>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</si>
  <si>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</si>
  <si>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</si>
  <si>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</si>
  <si>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</si>
  <si>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</si>
  <si>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</si>
  <si>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</si>
  <si>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</si>
  <si>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</si>
  <si>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</si>
  <si>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</si>
  <si>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</si>
  <si>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</si>
  <si>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</si>
  <si>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</si>
  <si>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</si>
  <si>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</si>
  <si>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</si>
  <si>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</si>
  <si>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</si>
  <si>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</si>
  <si>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</si>
  <si>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</si>
  <si>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</si>
  <si>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</si>
  <si>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</si>
  <si>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</si>
  <si>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</si>
  <si>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</si>
  <si>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</si>
  <si>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</si>
  <si>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</si>
  <si>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</si>
  <si>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</si>
  <si>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</si>
  <si>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</si>
  <si>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</si>
  <si>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</si>
  <si>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</si>
  <si>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</si>
  <si>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</si>
  <si>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</si>
  <si>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</si>
  <si>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</si>
  <si>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</si>
  <si>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</si>
  <si>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</si>
  <si>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</si>
  <si>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</si>
  <si>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</si>
  <si>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</si>
  <si>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</si>
  <si>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</si>
  <si>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</si>
  <si>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</si>
  <si>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</si>
  <si>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</si>
  <si>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</si>
  <si>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</si>
  <si>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</si>
  <si>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</si>
  <si>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</si>
  <si>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</si>
  <si>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</si>
  <si>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</si>
  <si>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</si>
  <si>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</si>
  <si>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</si>
  <si>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</si>
  <si>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</si>
  <si>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</si>
  <si>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</si>
  <si>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</si>
  <si>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</si>
  <si>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</si>
  <si>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</si>
  <si>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</si>
  <si>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</si>
  <si>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</si>
  <si>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</si>
  <si>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</si>
  <si>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</si>
  <si>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</si>
  <si>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</si>
  <si>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</si>
  <si>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</si>
  <si>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</si>
  <si>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</si>
  <si>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</si>
  <si>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</si>
  <si>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</si>
  <si>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</si>
  <si>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</si>
  <si>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</si>
  <si>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</si>
  <si>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</si>
  <si>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</si>
  <si>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</si>
  <si>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</si>
  <si>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</si>
  <si>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</si>
  <si>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</si>
  <si>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</si>
  <si>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</si>
  <si>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</si>
  <si>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</si>
  <si>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</si>
  <si>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</si>
  <si>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</si>
  <si>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</si>
  <si>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</si>
  <si>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</si>
  <si>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</si>
  <si>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</si>
  <si>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</si>
  <si>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</si>
  <si>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</si>
  <si>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</si>
  <si>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</si>
  <si>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</si>
  <si>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</si>
  <si>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</si>
  <si>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</si>
  <si>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</si>
  <si>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</si>
  <si>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</si>
  <si>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</si>
  <si>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</si>
  <si>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</si>
  <si>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</si>
  <si>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</si>
  <si>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</si>
  <si>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</si>
  <si>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</si>
  <si>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</si>
  <si>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</si>
  <si>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</si>
  <si>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</si>
  <si>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</si>
  <si>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</si>
  <si>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</si>
  <si>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</si>
  <si>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</si>
  <si>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</si>
  <si>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</si>
  <si>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</si>
  <si>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</si>
  <si>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</si>
  <si>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</si>
  <si>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</si>
  <si>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</si>
  <si>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</si>
  <si>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</si>
  <si>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</si>
  <si>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</si>
  <si>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</si>
  <si>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</si>
  <si>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</si>
  <si>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</si>
  <si>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</si>
  <si>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</si>
  <si>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</si>
  <si>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</si>
  <si>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</si>
  <si>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</si>
  <si>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</si>
  <si>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</si>
  <si>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</si>
  <si>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</si>
  <si>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</si>
  <si>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</si>
  <si>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</si>
  <si>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</si>
  <si>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</si>
  <si>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</si>
  <si>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</si>
  <si>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</si>
  <si>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</si>
  <si>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</si>
  <si>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</si>
  <si>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</si>
  <si>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</si>
  <si>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</si>
  <si>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</si>
  <si>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</si>
  <si>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</si>
  <si>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</si>
  <si>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</si>
  <si>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</si>
  <si>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</si>
  <si>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</si>
  <si>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</si>
  <si>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</si>
  <si>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</si>
  <si>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</si>
  <si>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</si>
  <si>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</si>
  <si>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</si>
  <si>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</si>
  <si>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</si>
  <si>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</si>
  <si>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</si>
  <si>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</si>
  <si>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</si>
  <si>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</si>
  <si>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</si>
  <si>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</si>
  <si>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</si>
  <si>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</si>
  <si>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</si>
  <si>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</si>
  <si>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</si>
  <si>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</si>
  <si>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</si>
  <si>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</si>
  <si>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</si>
  <si>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</si>
  <si>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</si>
  <si>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</si>
  <si>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</si>
  <si>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</si>
  <si>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</si>
  <si>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</si>
  <si>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</si>
  <si>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</si>
  <si>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</si>
  <si>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</si>
  <si>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</si>
  <si>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</si>
  <si>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</si>
  <si>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</si>
  <si>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</si>
  <si>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</si>
  <si>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</si>
  <si>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</si>
  <si>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</si>
  <si>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</si>
  <si>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</si>
  <si>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</si>
  <si>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</si>
  <si>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</si>
  <si>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</si>
  <si>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</si>
  <si>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</si>
  <si>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</si>
  <si>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</si>
  <si>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</si>
  <si>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</si>
  <si>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</si>
  <si>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</si>
  <si>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</si>
  <si>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</si>
  <si>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</si>
  <si>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</si>
  <si>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</si>
  <si>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</si>
  <si>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</si>
  <si>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</si>
  <si>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</si>
  <si>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</si>
  <si>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</si>
  <si>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</si>
  <si>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</si>
  <si>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</si>
  <si>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</si>
  <si>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</si>
  <si>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</si>
  <si>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</si>
  <si>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</si>
  <si>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</si>
  <si>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</si>
  <si>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</si>
  <si>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</si>
  <si>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</si>
  <si>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</si>
  <si>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</si>
  <si>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</si>
  <si>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</si>
  <si>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</si>
  <si>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</si>
  <si>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</si>
  <si>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</si>
  <si>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</si>
  <si>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</si>
  <si>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</si>
  <si>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</si>
  <si>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</si>
  <si>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</si>
  <si>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</si>
  <si>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</si>
  <si>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</si>
  <si>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</si>
  <si>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</si>
  <si>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</si>
  <si>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</si>
  <si>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</si>
  <si>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</si>
  <si>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</si>
  <si>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</si>
  <si>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</si>
  <si>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</si>
  <si>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</si>
  <si>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</si>
  <si>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</si>
  <si>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</si>
  <si>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</si>
  <si>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</si>
  <si>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</si>
  <si>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</si>
  <si>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</si>
  <si>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</si>
  <si>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</si>
  <si>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</si>
  <si>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</si>
  <si>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</si>
  <si>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</si>
  <si>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</si>
  <si>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</si>
  <si>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</si>
  <si>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</si>
  <si>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</si>
  <si>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</si>
  <si>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</si>
  <si>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</si>
  <si>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</si>
  <si>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</si>
  <si>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</si>
  <si>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</si>
  <si>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</si>
  <si>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</si>
  <si>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</si>
  <si>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</si>
  <si>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</si>
  <si>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</si>
  <si>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</si>
  <si>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</si>
  <si>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</si>
  <si>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</si>
  <si>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</si>
  <si>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</si>
  <si>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</si>
  <si>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</si>
  <si>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</si>
  <si>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</si>
  <si>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</si>
  <si>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</si>
  <si>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</si>
  <si>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</si>
  <si>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</si>
  <si>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</si>
  <si>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</si>
  <si>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</si>
  <si>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</si>
  <si>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</si>
  <si>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</si>
  <si>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</si>
  <si>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</si>
  <si>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</si>
  <si>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</si>
  <si>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</si>
  <si>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</si>
  <si>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</si>
  <si>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</si>
  <si>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</si>
  <si>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</si>
  <si>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</si>
  <si>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</si>
  <si>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</si>
  <si>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</si>
  <si>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</si>
  <si>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</si>
  <si>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</si>
  <si>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</si>
  <si>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</si>
  <si>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</si>
  <si>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</si>
  <si>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</si>
  <si>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</si>
  <si>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</si>
  <si>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</si>
  <si>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</si>
  <si>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</si>
  <si>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</si>
  <si>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</si>
  <si>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</si>
  <si>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</si>
  <si>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</si>
  <si>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</si>
  <si>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</si>
  <si>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</si>
  <si>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</si>
  <si>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</si>
  <si>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</si>
  <si>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</si>
  <si>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</si>
  <si>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</si>
  <si>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</si>
  <si>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</si>
  <si>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</si>
  <si>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</si>
  <si>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</si>
  <si>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</si>
  <si>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</si>
  <si>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</si>
  <si>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</si>
  <si>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</si>
  <si>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</si>
  <si>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</si>
  <si>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</si>
  <si>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</si>
  <si>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</si>
  <si>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</si>
  <si>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</si>
  <si>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</si>
  <si>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</si>
  <si>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</si>
  <si>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</si>
  <si>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</si>
  <si>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</si>
  <si>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</si>
  <si>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</si>
  <si>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</si>
  <si>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</si>
  <si>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</si>
  <si>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</si>
  <si>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</si>
  <si>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</si>
  <si>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</si>
  <si>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</si>
  <si>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</si>
  <si>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</si>
  <si>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</si>
  <si>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</si>
  <si>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</si>
  <si>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</si>
  <si>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</si>
  <si>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</si>
  <si>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</si>
  <si>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</si>
  <si>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</si>
  <si>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</si>
  <si>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</si>
  <si>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</si>
  <si>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</si>
  <si>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</si>
  <si>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</si>
  <si>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</si>
  <si>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</si>
  <si>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</si>
  <si>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</si>
  <si>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</si>
  <si>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</si>
  <si>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</si>
  <si>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</si>
  <si>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</si>
  <si>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</si>
  <si>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</si>
  <si>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</si>
  <si>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</si>
  <si>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</si>
  <si>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</si>
  <si>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</si>
  <si>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</si>
  <si>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</si>
  <si>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</si>
  <si>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</si>
  <si>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</si>
  <si>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</si>
  <si>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</si>
  <si>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</si>
  <si>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</si>
  <si>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</si>
  <si>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</si>
  <si>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</si>
  <si>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</si>
  <si>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</si>
  <si>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</si>
  <si>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</si>
  <si>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</si>
  <si>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</si>
  <si>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</si>
  <si>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</si>
  <si>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</si>
  <si>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</si>
  <si>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</si>
  <si>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</si>
  <si>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</si>
  <si>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</si>
  <si>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</si>
  <si>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</si>
  <si>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</si>
  <si>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</si>
  <si>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</si>
  <si>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</si>
  <si>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</si>
  <si>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</si>
  <si>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</si>
  <si>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</si>
  <si>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</si>
  <si>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</si>
  <si>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</si>
  <si>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</si>
  <si>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</si>
  <si>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</si>
  <si>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</si>
  <si>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</si>
  <si>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</si>
  <si>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</si>
  <si>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</si>
  <si>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</si>
  <si>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</si>
  <si>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</si>
  <si>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</si>
  <si>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</si>
  <si>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</si>
  <si>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</si>
  <si>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</si>
  <si>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</si>
  <si>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</si>
  <si>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</si>
  <si>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</si>
  <si>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</si>
  <si>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</si>
  <si>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</si>
  <si>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</si>
  <si>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</si>
  <si>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</si>
  <si>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</si>
  <si>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</si>
  <si>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</si>
  <si>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</si>
  <si>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</si>
  <si>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</si>
  <si>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</si>
  <si>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</si>
  <si>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</si>
  <si>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</si>
  <si>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</si>
  <si>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</si>
  <si>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</si>
  <si>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</si>
  <si>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</si>
  <si>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</si>
  <si>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</si>
  <si>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</si>
  <si>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</si>
  <si>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</si>
  <si>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</si>
  <si>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</si>
  <si>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</si>
  <si>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</si>
  <si>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</si>
  <si>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</si>
  <si>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</si>
  <si>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</si>
  <si>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</si>
  <si>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</si>
  <si>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</si>
  <si>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</si>
  <si>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</si>
  <si>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</si>
  <si>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</si>
  <si>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</si>
  <si>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</si>
  <si>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</si>
  <si>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</si>
  <si>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</si>
  <si>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</si>
  <si>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</si>
  <si>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</si>
  <si>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</si>
  <si>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</si>
  <si>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</si>
  <si>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</si>
  <si>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</si>
  <si>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</si>
  <si>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</si>
  <si>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</si>
  <si>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</si>
  <si>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</si>
  <si>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</si>
  <si>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</si>
  <si>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</si>
  <si>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</si>
  <si>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</si>
  <si>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</si>
  <si>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</si>
  <si>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</si>
  <si>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</si>
  <si>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</si>
  <si>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</si>
  <si>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</si>
  <si>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</si>
  <si>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</si>
  <si>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</si>
  <si>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</si>
  <si>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</si>
  <si>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</si>
  <si>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</si>
  <si>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</si>
  <si>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</si>
  <si>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</si>
  <si>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</si>
  <si>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</si>
  <si>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</si>
  <si>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</si>
  <si>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</si>
  <si>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</si>
  <si>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</si>
  <si>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</si>
  <si>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</si>
  <si>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</si>
  <si>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</si>
  <si>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</si>
  <si>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</si>
  <si>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</si>
  <si>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</si>
  <si>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</si>
  <si>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</si>
  <si>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</si>
  <si>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</si>
  <si>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</si>
  <si>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</si>
  <si>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</si>
  <si>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</si>
  <si>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</si>
  <si>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</si>
  <si>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</si>
  <si>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</si>
  <si>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</si>
  <si>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</si>
  <si>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</si>
  <si>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</si>
  <si>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</si>
  <si>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</si>
  <si>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</si>
  <si>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</si>
  <si>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</si>
  <si>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</si>
  <si>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</si>
  <si>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</si>
  <si>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</si>
  <si>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</si>
  <si>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</si>
  <si>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</si>
  <si>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</si>
  <si>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</si>
  <si>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</si>
  <si>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</si>
  <si>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</si>
  <si>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</si>
  <si>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</si>
  <si>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</si>
  <si>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</si>
  <si>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</si>
  <si>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</si>
  <si>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</si>
  <si>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</si>
  <si>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</si>
  <si>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</si>
  <si>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</si>
  <si>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</si>
  <si>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</si>
  <si>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</si>
  <si>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</si>
  <si>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</si>
  <si>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</si>
  <si>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</si>
  <si>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</si>
  <si>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</si>
  <si>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</si>
  <si>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</si>
  <si>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</si>
  <si>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</si>
  <si>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</si>
  <si>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</si>
  <si>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</si>
  <si>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</si>
  <si>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</si>
  <si>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</si>
  <si>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</si>
  <si>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</si>
  <si>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</si>
  <si>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</si>
  <si>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</si>
  <si>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</si>
  <si>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</si>
  <si>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</si>
  <si>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</si>
  <si>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</si>
  <si>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</si>
  <si>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</si>
  <si>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</si>
  <si>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</si>
  <si>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</si>
  <si>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</si>
  <si>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</si>
  <si>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</si>
  <si>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</si>
  <si>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</si>
  <si>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</si>
  <si>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</si>
  <si>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</si>
  <si>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</si>
  <si>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</si>
  <si>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</si>
  <si>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</si>
  <si>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</si>
  <si>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</si>
  <si>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</si>
  <si>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</si>
  <si>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</si>
  <si>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</si>
  <si>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</si>
  <si>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</si>
  <si>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</si>
  <si>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</si>
  <si>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</si>
  <si>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</si>
  <si>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</si>
  <si>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</si>
  <si>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</si>
  <si>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</si>
  <si>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</si>
  <si>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</si>
  <si>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</si>
  <si>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</si>
  <si>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</si>
  <si>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</si>
  <si>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</si>
  <si>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</si>
  <si>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</si>
  <si>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</si>
  <si>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</si>
  <si>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</si>
  <si>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</si>
  <si>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</si>
  <si>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</si>
  <si>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</si>
  <si>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</si>
  <si>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</si>
  <si>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</si>
  <si>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</si>
  <si>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</si>
  <si>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</si>
  <si>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</si>
  <si>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</si>
  <si>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</si>
  <si>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</si>
  <si>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</si>
  <si>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</si>
  <si>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</si>
  <si>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</si>
  <si>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</si>
  <si>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</si>
  <si>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</si>
  <si>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</si>
  <si>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</si>
  <si>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</si>
  <si>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</si>
  <si>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</si>
  <si>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</si>
  <si>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</si>
  <si>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</si>
  <si>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</si>
  <si>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</si>
  <si>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</si>
  <si>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</si>
  <si>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</si>
  <si>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</si>
  <si>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</si>
  <si>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</si>
  <si>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</si>
  <si>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</si>
  <si>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</si>
  <si>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</si>
  <si>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</si>
  <si>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</si>
  <si>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</si>
  <si>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</si>
  <si>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</si>
  <si>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</si>
  <si>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</si>
  <si>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</si>
  <si>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</si>
  <si>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</si>
  <si>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</si>
  <si>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</si>
  <si>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</si>
  <si>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</si>
  <si>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</si>
  <si>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</si>
  <si>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</si>
  <si>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</si>
  <si>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</si>
  <si>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</si>
  <si>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</si>
  <si>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</si>
  <si>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</si>
  <si>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</si>
  <si>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</si>
  <si>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</si>
  <si>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</si>
  <si>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</si>
  <si>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</si>
  <si>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</si>
  <si>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</si>
  <si>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</si>
  <si>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</si>
  <si>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</si>
  <si>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</si>
  <si>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</si>
  <si>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</si>
  <si>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</si>
  <si>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</si>
  <si>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</si>
  <si>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</si>
  <si>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</si>
  <si>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</si>
  <si>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</si>
  <si>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</si>
  <si>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</si>
  <si>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</si>
  <si>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</si>
  <si>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</si>
  <si>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</si>
  <si>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</si>
  <si>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</si>
  <si>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</si>
  <si>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</si>
  <si>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</si>
  <si>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</si>
  <si>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</si>
  <si>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</si>
  <si>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</si>
  <si>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</si>
  <si>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</si>
  <si>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</si>
  <si>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</si>
  <si>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</si>
  <si>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</si>
  <si>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</si>
  <si>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</si>
  <si>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</si>
  <si>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</si>
  <si>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</si>
  <si>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</si>
  <si>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</si>
  <si>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</si>
  <si>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</si>
  <si>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</si>
  <si>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</si>
  <si>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</si>
  <si>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</si>
  <si>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</si>
  <si>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</si>
  <si>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</si>
  <si>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</si>
  <si>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</si>
  <si>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</si>
  <si>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</si>
  <si>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</si>
  <si>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</si>
  <si>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</si>
  <si>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</si>
  <si>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</si>
  <si>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</si>
  <si>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</si>
  <si>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</si>
  <si>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</si>
  <si>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</si>
  <si>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</si>
  <si>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</si>
  <si>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</si>
  <si>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</si>
  <si>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</si>
  <si>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</si>
  <si>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</si>
  <si>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</si>
  <si>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</si>
  <si>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</si>
  <si>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</si>
  <si>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</si>
  <si>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</si>
  <si>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</si>
  <si>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</si>
  <si>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</si>
  <si>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</si>
  <si>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</si>
  <si>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</si>
  <si>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</si>
  <si>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</si>
  <si>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</si>
  <si>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</si>
  <si>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</si>
  <si>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</si>
  <si>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</si>
  <si>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</si>
  <si>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</si>
  <si>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</si>
  <si>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</si>
  <si>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</si>
  <si>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</si>
  <si>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</si>
  <si>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</si>
  <si>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</si>
  <si>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</si>
  <si>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</si>
  <si>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</si>
  <si>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</si>
  <si>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</si>
  <si>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</si>
  <si>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</si>
  <si>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</si>
  <si>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</si>
  <si>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</si>
  <si>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</si>
  <si>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</si>
  <si>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</si>
  <si>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</si>
  <si>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</si>
  <si>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</si>
  <si>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</si>
  <si>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</si>
  <si>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</si>
  <si>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</si>
  <si>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</si>
  <si>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</si>
  <si>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</si>
  <si>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</si>
  <si>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</si>
  <si>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</si>
  <si>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</si>
  <si>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</si>
  <si>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</si>
  <si>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</si>
  <si>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</si>
  <si>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</si>
  <si>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</si>
  <si>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</si>
  <si>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</si>
  <si>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</si>
  <si>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</si>
  <si>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</si>
  <si>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</si>
  <si>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</si>
  <si>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</si>
  <si>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</si>
  <si>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</si>
  <si>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</si>
  <si>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</si>
  <si>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</si>
  <si>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</si>
  <si>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</si>
  <si>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</si>
  <si>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</si>
  <si>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</si>
  <si>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</si>
  <si>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</si>
  <si>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</si>
  <si>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</si>
  <si>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</si>
  <si>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</si>
  <si>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</si>
  <si>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</si>
  <si>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</si>
  <si>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</si>
  <si>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</si>
  <si>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</si>
  <si>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</si>
  <si>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</si>
  <si>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</si>
  <si>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</si>
  <si>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</si>
  <si>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</si>
  <si>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</si>
  <si>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</si>
  <si>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</si>
  <si>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</si>
  <si>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</si>
  <si>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</si>
  <si>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</si>
  <si>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</si>
  <si>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</si>
  <si>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</si>
  <si>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</si>
  <si>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</si>
  <si>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</si>
  <si>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</si>
  <si>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</si>
  <si>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</si>
  <si>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</si>
  <si>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</si>
  <si>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</si>
  <si>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</si>
  <si>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</si>
  <si>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</si>
  <si>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</si>
  <si>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</si>
  <si>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</si>
  <si>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</si>
  <si>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</si>
  <si>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</si>
  <si>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</si>
  <si>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</si>
  <si>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</si>
  <si>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</si>
  <si>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</si>
  <si>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</si>
  <si>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</si>
  <si>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</si>
  <si>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</si>
  <si>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</si>
  <si>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</si>
  <si>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</si>
  <si>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</si>
  <si>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</si>
  <si>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</si>
  <si>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</si>
  <si>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</si>
  <si>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</si>
  <si>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</si>
  <si>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</si>
  <si>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</si>
  <si>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</si>
  <si>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</si>
  <si>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</si>
  <si>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</si>
  <si>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</si>
  <si>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</si>
  <si>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</si>
  <si>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</si>
  <si>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</si>
  <si>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</si>
  <si>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</si>
  <si>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</si>
  <si>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</si>
  <si>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</si>
  <si>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</si>
  <si>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</si>
  <si>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</si>
  <si>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</si>
  <si>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</si>
  <si>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</si>
  <si>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</si>
  <si>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</si>
  <si>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</si>
  <si>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</si>
  <si>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</si>
  <si>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</si>
  <si>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</si>
  <si>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</si>
  <si>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</si>
  <si>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</si>
  <si>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</si>
  <si>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</si>
  <si>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</si>
  <si>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</si>
  <si>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</si>
  <si>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</si>
  <si>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</si>
  <si>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</si>
  <si>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</si>
  <si>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</si>
  <si>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</si>
  <si>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</si>
  <si>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</si>
  <si>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</si>
  <si>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</si>
  <si>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</si>
  <si>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</si>
  <si>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</si>
  <si>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</si>
  <si>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</si>
  <si>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</si>
  <si>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</si>
  <si>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</si>
  <si>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</si>
  <si>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</si>
  <si>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</si>
  <si>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</si>
  <si>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</si>
  <si>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</si>
  <si>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</si>
  <si>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</si>
  <si>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</si>
  <si>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</si>
  <si>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</si>
  <si>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</si>
  <si>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</si>
  <si>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</si>
  <si>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</si>
  <si>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</si>
  <si>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</si>
  <si>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</si>
  <si>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</si>
  <si>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</si>
  <si>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</si>
  <si>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</si>
  <si>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</si>
  <si>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</si>
  <si>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</si>
  <si>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</si>
  <si>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</si>
  <si>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</si>
  <si>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</si>
  <si>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</si>
  <si>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</si>
  <si>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</si>
  <si>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</si>
  <si>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</si>
  <si>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</si>
  <si>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</si>
  <si>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</si>
  <si>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</si>
  <si>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</si>
  <si>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</si>
  <si>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</si>
  <si>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</si>
  <si>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</si>
  <si>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</si>
  <si>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</si>
  <si>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</si>
  <si>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</si>
  <si>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</si>
  <si>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</si>
  <si>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</si>
  <si>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</si>
  <si>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</si>
  <si>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</si>
  <si>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</si>
  <si>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</si>
  <si>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</si>
  <si>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</si>
  <si>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</si>
  <si>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</si>
  <si>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</si>
  <si>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</si>
  <si>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</si>
  <si>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</si>
  <si>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</si>
  <si>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</si>
  <si>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</si>
  <si>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</si>
  <si>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</si>
  <si>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</si>
  <si>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</si>
  <si>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</si>
  <si>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</si>
  <si>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</si>
  <si>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</si>
  <si>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</si>
  <si>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</si>
  <si>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</si>
  <si>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</si>
  <si>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</si>
  <si>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</si>
  <si>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</si>
  <si>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</si>
  <si>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</si>
  <si>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</si>
  <si>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</si>
  <si>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</si>
  <si>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</si>
  <si>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</si>
  <si>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</si>
  <si>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</si>
  <si>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</si>
  <si>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</si>
  <si>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</si>
  <si>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</si>
  <si>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</si>
  <si>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</si>
  <si>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</si>
  <si>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</si>
  <si>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</si>
  <si>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</si>
  <si>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</si>
  <si>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</si>
  <si>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</si>
  <si>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</si>
  <si>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</si>
  <si>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</si>
  <si>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</si>
  <si>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</si>
  <si>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</si>
  <si>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</si>
  <si>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</si>
  <si>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</si>
  <si>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</si>
  <si>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</si>
  <si>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</si>
  <si>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</si>
  <si>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</si>
  <si>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</si>
  <si>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</si>
  <si>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</si>
  <si>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</si>
  <si>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</si>
  <si>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</si>
  <si>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</si>
  <si>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</si>
  <si>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</si>
  <si>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</si>
  <si>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</si>
  <si>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</si>
  <si>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</si>
  <si>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</si>
  <si>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</si>
  <si>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</si>
  <si>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</si>
  <si>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</si>
  <si>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</si>
  <si>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</si>
  <si>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</si>
  <si>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</si>
  <si>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</si>
  <si>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</si>
  <si>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</si>
  <si>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</si>
  <si>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</si>
  <si>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</si>
  <si>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</si>
  <si>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</si>
  <si>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</si>
  <si>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</si>
  <si>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</si>
  <si>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</si>
  <si>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</si>
  <si>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</si>
  <si>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</si>
  <si>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</si>
  <si>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</si>
  <si>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</si>
  <si>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</si>
  <si>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</si>
  <si>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</si>
  <si>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</si>
  <si>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</si>
  <si>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</si>
  <si>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</si>
  <si>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</si>
  <si>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</si>
  <si>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</si>
  <si>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</si>
  <si>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</si>
  <si>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</si>
  <si>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</si>
  <si>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</si>
  <si>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</si>
  <si>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</si>
  <si>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</si>
  <si>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</si>
  <si>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</si>
  <si>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</si>
  <si>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</si>
  <si>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</si>
  <si>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</si>
  <si>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</si>
  <si>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</si>
  <si>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</si>
  <si>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</si>
  <si>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</si>
  <si>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</si>
  <si>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</si>
  <si>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</si>
  <si>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</si>
  <si>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</si>
  <si>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</si>
  <si>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</si>
  <si>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</si>
  <si>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</si>
  <si>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</si>
  <si>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</si>
  <si>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</si>
  <si>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</si>
  <si>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</si>
  <si>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</si>
  <si>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</si>
  <si>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</si>
  <si>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</si>
  <si>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</si>
  <si>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</si>
  <si>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</si>
  <si>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</si>
  <si>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</si>
  <si>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</si>
  <si>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</si>
  <si>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</si>
  <si>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</si>
  <si>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</si>
  <si>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</si>
  <si>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</si>
  <si>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</si>
  <si>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</si>
  <si>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</si>
  <si>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</si>
  <si>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</si>
  <si>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</si>
  <si>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</si>
  <si>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</si>
  <si>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</si>
  <si>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</si>
  <si>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</si>
  <si>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</si>
  <si>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</si>
  <si>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</si>
  <si>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</si>
  <si>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</si>
  <si>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</si>
  <si>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</si>
  <si>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</si>
  <si>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</si>
  <si>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</si>
  <si>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</si>
  <si>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</si>
  <si>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</si>
  <si>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</si>
  <si>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</si>
  <si>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</si>
  <si>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</si>
  <si>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</si>
  <si>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</si>
  <si>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</si>
  <si>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</si>
  <si>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</si>
  <si>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</si>
  <si>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</si>
  <si>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</si>
  <si>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</si>
  <si>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</si>
  <si>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</si>
  <si>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</si>
  <si>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</si>
  <si>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</si>
  <si>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</si>
  <si>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</si>
  <si>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</si>
  <si>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</si>
  <si>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</si>
  <si>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</si>
  <si>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</si>
  <si>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</si>
  <si>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</si>
  <si>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</si>
  <si>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</si>
  <si>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</si>
  <si>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</si>
  <si>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</si>
  <si>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</si>
  <si>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</si>
  <si>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</si>
  <si>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</si>
  <si>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</si>
  <si>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</si>
  <si>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</si>
  <si>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</si>
  <si>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</si>
  <si>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</si>
  <si>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</si>
  <si>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</si>
  <si>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</si>
  <si>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</si>
  <si>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</si>
  <si>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</si>
  <si>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</si>
  <si>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</si>
  <si>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</si>
  <si>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</si>
  <si>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</si>
  <si>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</si>
  <si>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</si>
  <si>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</si>
  <si>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</si>
  <si>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</si>
  <si>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</si>
  <si>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</si>
  <si>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</si>
  <si>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</si>
  <si>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</si>
  <si>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</si>
  <si>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</si>
  <si>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</si>
  <si>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</si>
  <si>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</si>
  <si>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</si>
  <si>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</si>
  <si>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</si>
  <si>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</si>
  <si>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</si>
  <si>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</si>
  <si>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</si>
  <si>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</si>
  <si>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</si>
  <si>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</si>
  <si>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</si>
  <si>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</si>
  <si>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</si>
  <si>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</si>
  <si>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</si>
  <si>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</si>
  <si>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</si>
  <si>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</si>
  <si>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</si>
  <si>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</si>
  <si>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</si>
  <si>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</si>
  <si>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</si>
  <si>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</si>
  <si>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</si>
  <si>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</si>
  <si>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</si>
  <si>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</si>
  <si>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</si>
  <si>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</si>
  <si>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</si>
  <si>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</si>
  <si>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</si>
  <si>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</si>
  <si>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</si>
  <si>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</si>
  <si>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</si>
  <si>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</si>
  <si>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</si>
  <si>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</si>
  <si>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</si>
  <si>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</si>
  <si>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</si>
  <si>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</si>
  <si>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</si>
  <si>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</si>
  <si>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</si>
  <si>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</si>
  <si>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</si>
  <si>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</si>
  <si>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</si>
  <si>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</si>
  <si>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</si>
  <si>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</si>
  <si>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</si>
  <si>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</si>
  <si>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</si>
  <si>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</si>
  <si>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</si>
  <si>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</si>
  <si>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</si>
  <si>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</si>
  <si>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</si>
  <si>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</si>
  <si>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</si>
  <si>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</si>
  <si>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</si>
  <si>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</si>
  <si>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</si>
  <si>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</si>
  <si>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</si>
  <si>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</si>
  <si>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</si>
  <si>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</si>
  <si>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</si>
  <si>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</si>
  <si>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</si>
  <si>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</si>
  <si>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</si>
  <si>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</si>
  <si>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</si>
  <si>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</si>
  <si>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</si>
  <si>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</si>
  <si>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</si>
  <si>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</si>
  <si>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</si>
  <si>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</si>
  <si>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</si>
  <si>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</si>
  <si>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</si>
  <si>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</si>
  <si>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</si>
  <si>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</si>
  <si>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</si>
  <si>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</si>
  <si>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</si>
  <si>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</si>
  <si>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</si>
  <si>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</si>
  <si>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</si>
  <si>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</si>
  <si>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</si>
  <si>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</si>
  <si>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</si>
  <si>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</si>
  <si>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</si>
  <si>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</si>
  <si>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</si>
  <si>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</si>
  <si>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</si>
  <si>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</si>
  <si>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</si>
  <si>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</si>
  <si>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</si>
  <si>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</si>
  <si>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</si>
  <si>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</si>
  <si>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</si>
  <si>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</si>
  <si>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</si>
  <si>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</si>
  <si>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</si>
  <si>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</si>
  <si>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</si>
  <si>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</si>
  <si>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</si>
  <si>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</si>
  <si>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</si>
  <si>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</si>
  <si>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</si>
  <si>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</si>
  <si>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</si>
  <si>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</si>
  <si>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</si>
  <si>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</si>
  <si>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</si>
  <si>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</si>
  <si>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</si>
  <si>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</si>
  <si>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</si>
  <si>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</si>
  <si>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</si>
  <si>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</si>
  <si>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</si>
  <si>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</si>
  <si>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</si>
  <si>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</si>
  <si>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</si>
  <si>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</si>
  <si>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</si>
  <si>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</si>
  <si>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</si>
  <si>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</si>
  <si>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</si>
  <si>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</si>
  <si>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</si>
  <si>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</si>
  <si>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</si>
  <si>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</si>
  <si>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</si>
  <si>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</si>
  <si>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</si>
  <si>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</si>
  <si>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</si>
  <si>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</si>
  <si>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</si>
  <si>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</si>
  <si>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</si>
  <si>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</si>
  <si>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</si>
  <si>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</si>
  <si>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</si>
  <si>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</si>
  <si>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</si>
  <si>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</si>
  <si>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</si>
  <si>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</si>
  <si>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</si>
  <si>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</si>
  <si>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</si>
  <si>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</si>
  <si>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</si>
  <si>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</si>
  <si>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</si>
  <si>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</si>
  <si>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</si>
  <si>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</si>
  <si>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</si>
  <si>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</si>
  <si>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</si>
  <si>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</si>
  <si>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</si>
  <si>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</si>
  <si>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</si>
  <si>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</si>
  <si>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</si>
  <si>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</si>
  <si>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</si>
  <si>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</si>
  <si>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</si>
  <si>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</si>
  <si>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</si>
  <si>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</si>
  <si>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</si>
  <si>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</si>
  <si>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</si>
  <si>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</si>
  <si>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</si>
  <si>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</si>
  <si>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</si>
  <si>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</si>
  <si>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</si>
  <si>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</si>
  <si>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</si>
  <si>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</si>
  <si>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</si>
  <si>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</si>
  <si>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</si>
  <si>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</si>
  <si>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</si>
  <si>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</si>
  <si>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</si>
  <si>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</si>
  <si>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</si>
  <si>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</si>
  <si>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</si>
  <si>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</si>
  <si>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</si>
  <si>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</si>
  <si>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</si>
  <si>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</si>
  <si>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</si>
  <si>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</si>
  <si>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</si>
  <si>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</si>
  <si>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</si>
  <si>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</si>
  <si>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</si>
  <si>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</si>
  <si>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</si>
  <si>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</si>
  <si>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</si>
  <si>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</si>
  <si>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</si>
  <si>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</si>
  <si>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</si>
  <si>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</si>
  <si>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</si>
  <si>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</si>
  <si>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</si>
  <si>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</si>
  <si>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</si>
  <si>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</si>
  <si>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</si>
  <si>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</si>
  <si>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</si>
  <si>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</si>
  <si>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</si>
  <si>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</si>
  <si>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</si>
  <si>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</si>
  <si>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</si>
  <si>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</si>
  <si>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</si>
  <si>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</si>
  <si>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</si>
  <si>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</si>
  <si>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</si>
  <si>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</si>
  <si>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</si>
  <si>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</si>
  <si>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</si>
  <si>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</si>
  <si>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</si>
  <si>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</si>
  <si>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</si>
  <si>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</si>
  <si>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</si>
  <si>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</si>
  <si>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</si>
  <si>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</si>
  <si>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</si>
  <si>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</si>
  <si>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</si>
  <si>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</si>
  <si>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</si>
  <si>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</si>
  <si>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</si>
  <si>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</si>
  <si>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</si>
  <si>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</si>
  <si>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</si>
  <si>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</si>
  <si>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</si>
  <si>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</si>
  <si>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</si>
  <si>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</si>
  <si>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</si>
  <si>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</si>
  <si>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</si>
  <si>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</si>
  <si>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</si>
  <si>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</si>
  <si>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</si>
  <si>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</si>
  <si>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</si>
  <si>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</si>
  <si>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</si>
  <si>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</si>
  <si>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</si>
  <si>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</si>
  <si>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</si>
  <si>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</si>
  <si>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</si>
  <si>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</si>
  <si>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</si>
  <si>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</si>
  <si>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</si>
  <si>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</si>
  <si>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</si>
  <si>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</si>
  <si>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</si>
  <si>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</si>
  <si>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</si>
  <si>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</si>
  <si>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</si>
  <si>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</si>
  <si>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</si>
  <si>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</si>
  <si>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</si>
  <si>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</si>
  <si>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</si>
  <si>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</si>
  <si>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</si>
  <si>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</si>
  <si>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</si>
  <si>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</si>
  <si>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</si>
  <si>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</si>
  <si>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</si>
  <si>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</si>
  <si>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</si>
  <si>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</si>
  <si>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</si>
  <si>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</si>
  <si>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</si>
  <si>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</si>
  <si>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</si>
  <si>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</si>
  <si>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</si>
  <si>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</si>
  <si>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</si>
  <si>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</si>
  <si>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</si>
  <si>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</si>
  <si>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</si>
  <si>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</si>
  <si>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</si>
  <si>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</si>
  <si>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</si>
  <si>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</si>
  <si>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</si>
  <si>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</si>
  <si>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</si>
  <si>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</si>
  <si>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</si>
  <si>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</si>
  <si>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</si>
  <si>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</si>
  <si>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</si>
  <si>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</si>
  <si>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</si>
  <si>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</si>
  <si>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</si>
  <si>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</si>
  <si>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</si>
  <si>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</si>
  <si>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</si>
  <si>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</si>
  <si>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</si>
  <si>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</si>
  <si>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</si>
  <si>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</si>
  <si>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</si>
  <si>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</si>
  <si>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</si>
  <si>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</si>
  <si>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</si>
  <si>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</si>
  <si>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</si>
  <si>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</si>
  <si>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</si>
  <si>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</si>
  <si>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</si>
  <si>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</si>
  <si>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</si>
  <si>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</si>
  <si>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</si>
  <si>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</si>
  <si>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</si>
  <si>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</si>
  <si>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</si>
  <si>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</si>
  <si>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</si>
  <si>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</si>
  <si>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</si>
  <si>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</si>
  <si>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</si>
  <si>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</si>
  <si>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</si>
  <si>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</si>
  <si>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</si>
  <si>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</si>
  <si>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</si>
  <si>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</si>
  <si>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</si>
  <si>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</si>
  <si>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</si>
  <si>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</si>
  <si>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</si>
  <si>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</si>
  <si>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</si>
  <si>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</si>
  <si>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</si>
  <si>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</si>
  <si>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</si>
  <si>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</si>
  <si>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</si>
  <si>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</si>
  <si>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</si>
  <si>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</si>
  <si>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</si>
  <si>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</si>
  <si>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</si>
  <si>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</si>
  <si>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</si>
  <si>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</si>
  <si>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</si>
  <si>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</si>
  <si>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</si>
  <si>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</si>
  <si>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</si>
  <si>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</si>
  <si>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</si>
  <si>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</si>
  <si>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</si>
  <si>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</si>
  <si>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</si>
  <si>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</si>
  <si>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</si>
  <si>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</si>
  <si>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</si>
  <si>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</si>
  <si>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</si>
  <si>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</si>
  <si>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</si>
  <si>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</si>
  <si>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</si>
  <si>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</si>
  <si>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</si>
  <si>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</si>
  <si>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</si>
  <si>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</si>
  <si>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</si>
  <si>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</si>
  <si>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</si>
  <si>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</si>
  <si>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</si>
  <si>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</si>
  <si>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</si>
  <si>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</si>
  <si>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</si>
  <si>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</si>
  <si>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</si>
  <si>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</si>
  <si>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</si>
  <si>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</si>
  <si>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</si>
  <si>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</si>
  <si>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</si>
  <si>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</si>
  <si>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</si>
  <si>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</si>
  <si>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</si>
  <si>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</si>
  <si>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</si>
  <si>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</si>
  <si>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</si>
  <si>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</si>
  <si>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</si>
  <si>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</si>
  <si>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</si>
  <si>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</si>
  <si>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</si>
  <si>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</si>
  <si>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</si>
  <si>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</si>
  <si>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</si>
  <si>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</si>
  <si>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</si>
  <si>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</si>
  <si>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</si>
  <si>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</si>
  <si>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</si>
  <si>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</si>
  <si>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</si>
  <si>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</si>
  <si>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</si>
  <si>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</si>
  <si>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</si>
  <si>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</si>
  <si>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</si>
  <si>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</si>
  <si>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</si>
  <si>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</si>
  <si>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</si>
  <si>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</si>
  <si>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</si>
  <si>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</si>
  <si>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</si>
  <si>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</si>
  <si>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</si>
  <si>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</si>
  <si>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</si>
  <si>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</si>
  <si>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</si>
  <si>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</si>
  <si>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</si>
  <si>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</si>
  <si>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</si>
  <si>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</si>
  <si>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</si>
  <si>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</si>
  <si>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</si>
  <si>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</si>
  <si>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</si>
  <si>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</si>
  <si>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</si>
  <si>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</si>
  <si>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</si>
  <si>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</si>
  <si>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</si>
  <si>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</si>
  <si>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</si>
  <si>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</si>
  <si>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</si>
  <si>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</si>
  <si>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</si>
  <si>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</si>
  <si>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</si>
  <si>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</si>
  <si>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</si>
  <si>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</si>
  <si>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</si>
  <si>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</si>
  <si>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</si>
  <si>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</si>
  <si>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</si>
  <si>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</si>
  <si>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</si>
  <si>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</si>
  <si>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</si>
  <si>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</si>
  <si>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</si>
  <si>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</si>
  <si>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</si>
  <si>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</si>
  <si>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</si>
  <si>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</si>
  <si>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</si>
  <si>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</si>
  <si>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</si>
  <si>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</si>
  <si>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</si>
  <si>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</si>
  <si>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</si>
  <si>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</si>
  <si>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</si>
  <si>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</si>
  <si>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</si>
  <si>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</si>
  <si>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</si>
  <si>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</si>
  <si>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</si>
  <si>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</si>
  <si>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</si>
  <si>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</si>
  <si>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</si>
  <si>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</si>
  <si>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</si>
  <si>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</si>
  <si>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</si>
  <si>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</si>
  <si>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</si>
  <si>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</si>
  <si>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</si>
  <si>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</si>
  <si>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</si>
  <si>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</si>
  <si>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</si>
  <si>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</si>
  <si>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</si>
  <si>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</si>
  <si>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</si>
  <si>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</si>
  <si>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</si>
  <si>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</si>
  <si>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</si>
  <si>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</si>
  <si>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</si>
  <si>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</si>
  <si>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</si>
  <si>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</si>
  <si>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</si>
  <si>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</si>
  <si>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</si>
  <si>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</si>
  <si>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</si>
  <si>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</si>
  <si>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</si>
  <si>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</si>
  <si>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</si>
  <si>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</si>
  <si>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</si>
  <si>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</si>
  <si>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</si>
  <si>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</si>
  <si>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</si>
  <si>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</si>
  <si>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</si>
  <si>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</si>
  <si>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</si>
  <si>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</si>
  <si>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</si>
  <si>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</si>
  <si>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</si>
  <si>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</si>
  <si>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</si>
  <si>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</si>
  <si>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</si>
  <si>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</si>
  <si>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</si>
  <si>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</si>
  <si>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</si>
  <si>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</si>
  <si>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</si>
  <si>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</si>
  <si>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</si>
  <si>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</si>
  <si>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</si>
  <si>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</si>
  <si>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</si>
  <si>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</si>
  <si>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</si>
  <si>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</si>
  <si>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</si>
  <si>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</si>
  <si>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</si>
  <si>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</si>
  <si>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</si>
  <si>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</si>
  <si>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</si>
  <si>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</si>
  <si>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</si>
  <si>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</si>
  <si>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</si>
  <si>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</si>
  <si>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</si>
  <si>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</si>
  <si>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</si>
  <si>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</si>
  <si>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</si>
  <si>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</si>
  <si>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</si>
  <si>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</si>
  <si>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</si>
  <si>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</si>
  <si>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</si>
  <si>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</si>
  <si>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</si>
  <si>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</si>
  <si>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</si>
  <si>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</si>
  <si>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</si>
  <si>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</si>
  <si>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</si>
  <si>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</si>
  <si>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</si>
  <si>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</si>
  <si>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</si>
  <si>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</si>
  <si>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</si>
  <si>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</si>
  <si>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</si>
  <si>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</si>
  <si>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</si>
  <si>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</si>
  <si>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</si>
  <si>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</si>
  <si>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</si>
  <si>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</si>
  <si>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</si>
  <si>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</si>
  <si>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</si>
  <si>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</si>
  <si>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</si>
  <si>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</si>
  <si>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</si>
  <si>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</si>
  <si>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</si>
  <si>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</si>
  <si>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</si>
  <si>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</si>
  <si>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</si>
  <si>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</si>
  <si>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</si>
  <si>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</si>
  <si>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</si>
  <si>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</si>
  <si>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</si>
  <si>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</si>
  <si>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</si>
  <si>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</si>
  <si>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</si>
  <si>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</si>
  <si>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</si>
  <si>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</si>
  <si>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</si>
  <si>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</si>
  <si>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</si>
  <si>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</si>
  <si>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</si>
  <si>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</si>
  <si>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</si>
  <si>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</si>
  <si>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</si>
  <si>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</si>
  <si>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</si>
  <si>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</si>
  <si>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</si>
  <si>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</si>
  <si>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</si>
  <si>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</si>
  <si>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</si>
  <si>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</si>
  <si>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</si>
  <si>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</si>
  <si>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</si>
  <si>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</si>
  <si>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</si>
  <si>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</si>
  <si>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</si>
  <si>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</si>
  <si>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</si>
  <si>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</si>
  <si>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</si>
  <si>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</si>
  <si>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</si>
  <si>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</si>
  <si>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</si>
  <si>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</si>
  <si>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</si>
  <si>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</si>
  <si>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</si>
  <si>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</si>
  <si>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</si>
  <si>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</si>
  <si>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</si>
  <si>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</si>
  <si>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</si>
  <si>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</si>
  <si>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</si>
  <si>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</si>
  <si>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</si>
  <si>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</si>
  <si>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</si>
  <si>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</si>
  <si>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</si>
  <si>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</si>
  <si>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</si>
  <si>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</si>
  <si>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</si>
  <si>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</si>
  <si>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</si>
  <si>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</si>
  <si>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</si>
  <si>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</si>
  <si>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</si>
  <si>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</si>
  <si>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</si>
  <si>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</si>
  <si>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</si>
  <si>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</si>
  <si>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</si>
  <si>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</si>
  <si>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</si>
  <si>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</si>
  <si>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</si>
  <si>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</si>
  <si>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</si>
  <si>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</si>
  <si>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</si>
  <si>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</si>
  <si>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</si>
  <si>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</si>
  <si>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</si>
  <si>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</si>
  <si>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</si>
  <si>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</si>
  <si>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</si>
  <si>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</si>
  <si>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</si>
  <si>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</si>
  <si>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</si>
  <si>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</si>
  <si>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</si>
  <si>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</si>
  <si>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</si>
  <si>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</si>
  <si>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</si>
  <si>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</si>
  <si>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</si>
  <si>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</si>
  <si>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</si>
  <si>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</si>
  <si>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</si>
  <si>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</si>
  <si>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</si>
  <si>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</si>
  <si>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</si>
  <si>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</si>
  <si>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</si>
  <si>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</si>
  <si>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</si>
  <si>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</si>
  <si>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</si>
  <si>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</si>
  <si>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</si>
  <si>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</si>
  <si>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</si>
  <si>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</si>
  <si>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</si>
  <si>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</si>
  <si>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</si>
  <si>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</si>
  <si>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</si>
  <si>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</si>
  <si>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</si>
  <si>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</si>
  <si>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</si>
  <si>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</si>
  <si>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</si>
  <si>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</si>
  <si>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</si>
  <si>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</si>
  <si>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</si>
  <si>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</si>
  <si>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</si>
  <si>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</si>
  <si>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</si>
  <si>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</si>
  <si>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</si>
  <si>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</si>
  <si>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</si>
  <si>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</si>
  <si>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</si>
  <si>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</si>
  <si>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</si>
  <si>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</si>
  <si>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</si>
  <si>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</si>
  <si>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</si>
  <si>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</si>
  <si>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</si>
  <si>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</si>
  <si>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</si>
  <si>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</si>
  <si>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</si>
  <si>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</si>
  <si>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</si>
  <si>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</si>
  <si>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</si>
  <si>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</si>
  <si>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</si>
  <si>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</si>
  <si>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</si>
  <si>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</si>
  <si>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</si>
  <si>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</si>
  <si>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</si>
  <si>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</si>
  <si>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</si>
  <si>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</si>
  <si>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</si>
  <si>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</si>
  <si>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</si>
  <si>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</si>
  <si>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</si>
  <si>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</si>
  <si>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</si>
  <si>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</si>
  <si>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</si>
  <si>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</si>
  <si>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</si>
  <si>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</si>
  <si>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</si>
  <si>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</si>
  <si>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</si>
  <si>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</si>
  <si>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</si>
  <si>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</si>
  <si>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</si>
  <si>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</si>
  <si>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</si>
  <si>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</si>
  <si>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</si>
  <si>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</si>
  <si>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</si>
  <si>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</si>
  <si>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</si>
  <si>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</si>
  <si>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</si>
  <si>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</si>
  <si>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</si>
  <si>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</si>
  <si>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</si>
  <si>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</si>
  <si>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</si>
  <si>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</si>
  <si>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</si>
  <si>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</si>
  <si>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</si>
  <si>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</si>
  <si>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</si>
  <si>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</si>
  <si>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</si>
  <si>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</si>
  <si>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</si>
  <si>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</si>
  <si>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</si>
  <si>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</si>
  <si>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</si>
  <si>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</si>
  <si>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</si>
  <si>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</si>
  <si>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</si>
  <si>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</si>
  <si>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</si>
  <si>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</si>
  <si>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</si>
  <si>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</si>
  <si>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</si>
  <si>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</si>
  <si>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</si>
  <si>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</si>
  <si>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</si>
  <si>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</si>
  <si>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</si>
  <si>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</si>
  <si>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</si>
  <si>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</si>
  <si>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</si>
  <si>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</si>
  <si>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</si>
  <si>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</si>
  <si>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</si>
  <si>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</si>
  <si>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</si>
  <si>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</si>
  <si>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</si>
  <si>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</si>
  <si>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</si>
  <si>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</si>
  <si>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</si>
  <si>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</si>
  <si>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</si>
  <si>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</si>
  <si>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</si>
  <si>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</si>
  <si>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</si>
  <si>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</si>
  <si>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</si>
  <si>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</si>
  <si>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</si>
  <si>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</si>
  <si>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</si>
  <si>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</si>
  <si>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</si>
  <si>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</si>
  <si>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</si>
  <si>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</si>
  <si>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</si>
  <si>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</si>
  <si>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</si>
  <si>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</si>
  <si>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</si>
  <si>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</si>
  <si>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</si>
  <si>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</si>
  <si>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</si>
  <si>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</si>
  <si>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</si>
  <si>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</si>
  <si>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</si>
  <si>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</si>
  <si>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</si>
  <si>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</si>
  <si>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</si>
  <si>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</si>
  <si>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</si>
  <si>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</si>
  <si>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</si>
  <si>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</si>
  <si>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</si>
  <si>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</si>
  <si>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</si>
  <si>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</si>
  <si>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</si>
  <si>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</si>
  <si>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</si>
  <si>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</si>
  <si>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</si>
  <si>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</si>
  <si>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</si>
  <si>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</si>
  <si>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</si>
  <si>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</si>
  <si>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</si>
  <si>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</si>
  <si>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</si>
  <si>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</si>
  <si>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</si>
  <si>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</si>
  <si>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</si>
  <si>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</si>
  <si>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</si>
  <si>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</si>
  <si>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</si>
  <si>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</si>
  <si>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</si>
  <si>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</si>
  <si>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</si>
  <si>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</si>
  <si>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</si>
  <si>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</si>
  <si>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</si>
  <si>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</si>
  <si>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</si>
  <si>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</si>
  <si>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</si>
  <si>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</si>
  <si>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</si>
  <si>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</si>
  <si>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</si>
  <si>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</si>
  <si>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</si>
  <si>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</si>
  <si>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</si>
  <si>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</si>
  <si>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</si>
  <si>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</si>
  <si>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</si>
  <si>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</si>
  <si>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</si>
  <si>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</si>
  <si>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</si>
  <si>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</si>
  <si>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</si>
  <si>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</si>
  <si>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</si>
  <si>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</si>
  <si>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</si>
  <si>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</si>
  <si>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</si>
  <si>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</si>
  <si>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</si>
  <si>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</si>
  <si>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</si>
  <si>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</si>
  <si>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</si>
  <si>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</si>
  <si>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</si>
  <si>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</si>
  <si>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</si>
  <si>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</si>
  <si>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</si>
  <si>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</si>
  <si>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</si>
  <si>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</si>
  <si>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</si>
  <si>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</si>
  <si>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</si>
  <si>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</si>
  <si>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</si>
  <si>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</si>
  <si>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</si>
  <si>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</si>
  <si>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</si>
  <si>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</si>
  <si>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</si>
  <si>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</si>
  <si>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</si>
  <si>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</si>
  <si>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</si>
  <si>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</si>
  <si>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</si>
  <si>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</si>
  <si>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</si>
  <si>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</si>
  <si>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</si>
  <si>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</si>
  <si>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</si>
  <si>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</si>
  <si>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</si>
  <si>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</si>
  <si>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</si>
  <si>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</si>
  <si>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</si>
  <si>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</si>
  <si>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</si>
  <si>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</si>
  <si>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</si>
  <si>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</si>
  <si>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</si>
  <si>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</si>
  <si>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</si>
  <si>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</si>
  <si>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</si>
  <si>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</si>
  <si>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</si>
  <si>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</si>
  <si>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</si>
  <si>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</si>
  <si>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</si>
  <si>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</si>
  <si>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</si>
  <si>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</si>
  <si>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</si>
  <si>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</si>
  <si>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</si>
  <si>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</si>
  <si>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</si>
  <si>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</si>
  <si>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</si>
  <si>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</si>
  <si>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</si>
  <si>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</si>
  <si>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</si>
  <si>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</si>
  <si>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</si>
  <si>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</si>
  <si>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</si>
  <si>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</si>
  <si>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</si>
  <si>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</si>
  <si>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</si>
  <si>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</si>
  <si>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</si>
  <si>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</si>
  <si>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</si>
  <si>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</si>
  <si>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</si>
  <si>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</si>
  <si>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</si>
  <si>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</si>
  <si>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</si>
  <si>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</si>
  <si>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</si>
  <si>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</si>
  <si>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</si>
  <si>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</si>
  <si>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</si>
  <si>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</si>
  <si>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</si>
  <si>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</si>
  <si>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</si>
  <si>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</si>
  <si>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</si>
  <si>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</si>
  <si>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</si>
  <si>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</si>
  <si>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</si>
  <si>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</si>
  <si>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</si>
  <si>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</si>
  <si>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</si>
  <si>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</si>
  <si>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</si>
  <si>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</si>
  <si>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</si>
  <si>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</si>
  <si>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</si>
  <si>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</si>
  <si>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</si>
  <si>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</si>
  <si>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</si>
  <si>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</si>
  <si>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</si>
  <si>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</si>
  <si>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</si>
  <si>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</si>
  <si>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</si>
  <si>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</si>
  <si>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</si>
  <si>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</si>
  <si>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</si>
  <si>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</si>
  <si>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</si>
  <si>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</si>
  <si>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</si>
  <si>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</si>
  <si>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</si>
  <si>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</si>
  <si>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</si>
  <si>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</si>
  <si>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</si>
  <si>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</si>
  <si>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</si>
  <si>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</si>
  <si>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</si>
  <si>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</si>
  <si>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</si>
  <si>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</si>
  <si>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</si>
  <si>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</si>
  <si>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</si>
  <si>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</si>
  <si>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</si>
  <si>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</si>
  <si>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</si>
  <si>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</si>
  <si>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</si>
  <si>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</si>
  <si>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</si>
  <si>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</si>
  <si>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</si>
  <si>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</si>
  <si>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</si>
  <si>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</si>
  <si>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</si>
  <si>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</si>
  <si>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</si>
  <si>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</si>
  <si>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</si>
  <si>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</si>
  <si>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</si>
  <si>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</si>
  <si>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</si>
  <si>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</si>
  <si>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</si>
  <si>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</si>
  <si>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</si>
  <si>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</si>
  <si>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</si>
  <si>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</si>
  <si>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</si>
  <si>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</si>
  <si>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</si>
  <si>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</si>
  <si>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</si>
  <si>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</si>
  <si>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</si>
  <si>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</si>
  <si>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</si>
  <si>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</si>
  <si>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</si>
  <si>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</si>
  <si>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</si>
  <si>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</si>
  <si>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</si>
  <si>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</si>
  <si>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</si>
  <si>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</si>
  <si>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</si>
  <si>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</si>
  <si>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</si>
  <si>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</si>
  <si>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</si>
  <si>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</si>
  <si>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</si>
  <si>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</si>
  <si>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</si>
  <si>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</si>
  <si>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</si>
  <si>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</si>
  <si>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</si>
  <si>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</si>
  <si>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</si>
  <si>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</si>
  <si>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</si>
  <si>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</si>
  <si>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</si>
  <si>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</si>
  <si>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</si>
  <si>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</si>
  <si>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</si>
  <si>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</si>
  <si>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</si>
  <si>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</si>
  <si>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</si>
  <si>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</si>
  <si>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</si>
  <si>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</si>
  <si>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</si>
  <si>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</si>
  <si>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</si>
  <si>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</si>
  <si>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</si>
  <si>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</si>
  <si>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</si>
  <si>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</si>
  <si>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</si>
  <si>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</si>
  <si>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</si>
  <si>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</si>
  <si>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</si>
  <si>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</si>
  <si>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</si>
  <si>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</si>
  <si>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</si>
  <si>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</si>
  <si>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</si>
  <si>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</si>
  <si>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</si>
  <si>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</si>
  <si>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</si>
  <si>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</si>
  <si>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</si>
  <si>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</si>
  <si>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</si>
  <si>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</si>
  <si>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</si>
  <si>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</si>
  <si>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</si>
  <si>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</si>
  <si>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</si>
  <si>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</si>
  <si>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</si>
  <si>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</si>
  <si>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</si>
  <si>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</si>
  <si>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</si>
  <si>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</si>
  <si>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</si>
  <si>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</si>
  <si>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</si>
  <si>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</si>
  <si>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</si>
  <si>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</si>
  <si>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</si>
  <si>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</si>
  <si>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</si>
  <si>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</si>
  <si>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</si>
  <si>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</si>
  <si>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</si>
  <si>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</si>
  <si>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</si>
  <si>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</si>
  <si>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</si>
  <si>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</si>
  <si>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</si>
  <si>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</si>
  <si>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</si>
  <si>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</si>
  <si>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</si>
  <si>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</si>
  <si>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</si>
  <si>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</si>
  <si>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</si>
  <si>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</si>
  <si>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</si>
  <si>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</si>
  <si>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</si>
  <si>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</si>
  <si>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</si>
  <si>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</si>
  <si>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</si>
  <si>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</si>
  <si>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</si>
  <si>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</si>
  <si>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</si>
  <si>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</si>
  <si>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</si>
  <si>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</si>
  <si>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</si>
  <si>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</si>
  <si>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</si>
  <si>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</si>
  <si>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</si>
  <si>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</si>
  <si>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</si>
  <si>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</si>
  <si>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</si>
  <si>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</si>
  <si>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</si>
  <si>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</si>
  <si>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</si>
  <si>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</si>
  <si>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</si>
  <si>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</si>
  <si>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</si>
  <si>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</si>
  <si>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</si>
  <si>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</si>
  <si>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</si>
  <si>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</si>
  <si>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</si>
  <si>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</si>
  <si>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</si>
  <si>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</si>
  <si>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</si>
  <si>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</si>
  <si>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</si>
  <si>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</si>
  <si>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</si>
  <si>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</si>
  <si>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</si>
  <si>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</si>
  <si>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</si>
  <si>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</si>
  <si>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</si>
  <si>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</si>
  <si>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</si>
  <si>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</si>
  <si>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</si>
  <si>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</si>
  <si>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</si>
  <si>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</si>
  <si>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</si>
  <si>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</si>
  <si>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</si>
  <si>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</si>
  <si>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</si>
  <si>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</si>
  <si>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</si>
  <si>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</si>
  <si>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</si>
  <si>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</si>
  <si>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</si>
  <si>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</si>
  <si>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</si>
  <si>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</si>
  <si>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</si>
  <si>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</si>
  <si>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</si>
  <si>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</si>
  <si>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</si>
  <si>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</si>
  <si>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</si>
  <si>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</si>
  <si>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</si>
  <si>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</si>
  <si>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</si>
  <si>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</si>
  <si>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</si>
  <si>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</si>
  <si>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</si>
  <si>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</si>
  <si>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</si>
  <si>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</si>
  <si>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</si>
  <si>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</si>
  <si>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</si>
  <si>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</si>
  <si>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</si>
  <si>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</si>
  <si>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</si>
  <si>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</si>
  <si>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</si>
  <si>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</si>
  <si>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</si>
  <si>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</si>
  <si>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</si>
  <si>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</si>
  <si>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</si>
  <si>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</si>
  <si>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</si>
  <si>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</si>
  <si>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</si>
  <si>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</si>
  <si>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</si>
  <si>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</si>
  <si>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</si>
  <si>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</si>
  <si>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</si>
  <si>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</si>
  <si>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</si>
  <si>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</si>
  <si>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</si>
  <si>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</si>
  <si>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</si>
  <si>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</si>
  <si>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</si>
  <si>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</si>
  <si>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</si>
  <si>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</si>
  <si>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</si>
  <si>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</si>
  <si>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</si>
  <si>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</si>
  <si>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</si>
  <si>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</si>
  <si>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</si>
  <si>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</si>
  <si>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</si>
  <si>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</si>
  <si>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</si>
  <si>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</si>
  <si>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</si>
  <si>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</si>
  <si>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</si>
  <si>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</si>
  <si>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</si>
  <si>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</si>
  <si>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</si>
  <si>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</si>
  <si>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</si>
  <si>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</si>
  <si>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</si>
  <si>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</si>
  <si>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</si>
  <si>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</si>
  <si>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</si>
  <si>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</si>
  <si>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</si>
  <si>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</si>
  <si>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</si>
  <si>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</si>
  <si>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</si>
  <si>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</si>
  <si>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</si>
  <si>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</si>
  <si>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</si>
  <si>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</si>
  <si>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</si>
  <si>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</si>
  <si>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</si>
  <si>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</si>
  <si>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</si>
  <si>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</si>
  <si>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</si>
  <si>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</si>
  <si>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</si>
  <si>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</si>
  <si>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</si>
  <si>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</si>
  <si>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</si>
  <si>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</si>
  <si>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</si>
  <si>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</si>
  <si>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</si>
  <si>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</si>
  <si>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</si>
  <si>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</si>
  <si>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</si>
  <si>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</si>
  <si>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</si>
  <si>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</si>
  <si>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</si>
  <si>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</si>
  <si>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</si>
  <si>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</si>
  <si>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</si>
  <si>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</si>
  <si>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</si>
  <si>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</si>
  <si>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</si>
  <si>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</si>
  <si>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</si>
  <si>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</si>
  <si>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</si>
  <si>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</si>
  <si>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</si>
  <si>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</si>
  <si>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</si>
  <si>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</si>
  <si>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</si>
  <si>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</si>
  <si>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</si>
  <si>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</si>
  <si>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</si>
  <si>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</si>
  <si>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</si>
  <si>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</si>
  <si>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</si>
  <si>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</si>
  <si>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</si>
  <si>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</si>
  <si>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</si>
  <si>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</si>
  <si>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</si>
  <si>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</si>
  <si>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</si>
  <si>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</si>
  <si>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</si>
  <si>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</si>
  <si>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</si>
  <si>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</si>
  <si>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</si>
  <si>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</si>
  <si>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</si>
  <si>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</si>
  <si>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</si>
  <si>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</si>
  <si>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</si>
  <si>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</si>
  <si>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</si>
  <si>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</si>
  <si>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</si>
  <si>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</si>
  <si>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</si>
  <si>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</si>
  <si>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</si>
  <si>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</si>
  <si>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</si>
  <si>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</si>
  <si>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</si>
  <si>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</si>
  <si>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</si>
  <si>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</si>
  <si>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</si>
  <si>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</si>
  <si>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</si>
  <si>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</si>
  <si>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</si>
  <si>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</si>
  <si>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</si>
  <si>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</si>
  <si>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</si>
  <si>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</si>
  <si>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</si>
  <si>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</si>
  <si>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</si>
  <si>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</si>
  <si>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</si>
  <si>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</si>
  <si>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</si>
  <si>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</si>
  <si>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</si>
  <si>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</si>
  <si>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</si>
  <si>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</si>
  <si>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</si>
  <si>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</si>
  <si>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</si>
  <si>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</si>
  <si>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</si>
  <si>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</si>
  <si>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</si>
  <si>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</si>
  <si>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</si>
  <si>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</si>
  <si>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</si>
  <si>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</si>
  <si>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</si>
  <si>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</si>
  <si>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</si>
  <si>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</si>
  <si>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</si>
  <si>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</si>
  <si>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</si>
  <si>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</si>
  <si>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</si>
  <si>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</si>
  <si>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</si>
  <si>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</si>
  <si>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</si>
  <si>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</si>
  <si>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</si>
  <si>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</si>
  <si>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</si>
  <si>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</si>
  <si>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</si>
  <si>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</si>
  <si>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</si>
  <si>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</si>
  <si>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</si>
  <si>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</si>
  <si>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</si>
  <si>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</si>
  <si>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</si>
  <si>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</si>
  <si>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</si>
  <si>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</si>
  <si>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</si>
  <si>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</si>
  <si>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</si>
  <si>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</si>
  <si>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</si>
  <si>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</si>
  <si>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</si>
  <si>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</si>
  <si>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</si>
  <si>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</si>
  <si>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</si>
  <si>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</si>
  <si>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</si>
  <si>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</si>
  <si>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</si>
  <si>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</si>
  <si>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</si>
  <si>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</si>
  <si>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</si>
  <si>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</si>
  <si>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</si>
  <si>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</si>
  <si>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</si>
  <si>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</si>
  <si>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</si>
  <si>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</si>
  <si>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</si>
  <si>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</si>
  <si>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</si>
  <si>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</si>
  <si>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</si>
  <si>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</si>
  <si>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</si>
  <si>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</si>
  <si>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</si>
  <si>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</si>
  <si>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</si>
  <si>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</si>
  <si>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</si>
  <si>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</si>
  <si>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</si>
  <si>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</si>
  <si>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</si>
  <si>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</si>
  <si>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</si>
  <si>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</si>
  <si>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</si>
  <si>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</si>
  <si>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</si>
  <si>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</si>
  <si>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</si>
  <si>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</si>
  <si>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</si>
  <si>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</si>
  <si>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</si>
  <si>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</si>
  <si>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</si>
  <si>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</si>
  <si>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</si>
  <si>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</si>
  <si>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</si>
  <si>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</si>
  <si>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</si>
  <si>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</si>
  <si>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</si>
  <si>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</si>
  <si>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</si>
  <si>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</si>
  <si>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</si>
  <si>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</si>
  <si>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</si>
  <si>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</si>
  <si>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</si>
  <si>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</si>
  <si>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</si>
  <si>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</si>
  <si>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</si>
  <si>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</si>
  <si>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</si>
  <si>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</si>
  <si>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</si>
  <si>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</si>
  <si>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</si>
  <si>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</si>
  <si>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</si>
  <si>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</si>
  <si>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</si>
  <si>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</si>
  <si>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</si>
  <si>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</si>
  <si>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</si>
  <si>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</si>
  <si>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</si>
  <si>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</si>
  <si>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</si>
  <si>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</si>
  <si>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</si>
  <si>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</si>
  <si>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</si>
  <si>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</si>
  <si>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</si>
  <si>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</si>
  <si>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</si>
  <si>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</si>
  <si>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</si>
  <si>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</si>
  <si>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</si>
  <si>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</si>
  <si>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</si>
  <si>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</si>
  <si>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</si>
  <si>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</si>
  <si>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</si>
  <si>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</si>
  <si>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</si>
  <si>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</si>
  <si>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</si>
  <si>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</si>
  <si>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</si>
  <si>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</si>
  <si>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</si>
  <si>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</si>
  <si>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</si>
  <si>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</si>
  <si>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</si>
  <si>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</si>
  <si>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</si>
  <si>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</si>
  <si>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</si>
  <si>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</si>
  <si>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</si>
  <si>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</si>
  <si>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</si>
  <si>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</si>
  <si>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</si>
  <si>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</si>
  <si>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</si>
  <si>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</si>
  <si>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</si>
  <si>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</si>
  <si>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</si>
  <si>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</si>
  <si>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</si>
  <si>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</si>
  <si>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</si>
  <si>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</si>
  <si>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</si>
  <si>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</si>
  <si>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</si>
  <si>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</si>
  <si>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</si>
  <si>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</si>
  <si>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</si>
  <si>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</si>
  <si>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</si>
  <si>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</si>
  <si>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</si>
  <si>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</si>
  <si>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</si>
  <si>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</si>
  <si>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</si>
  <si>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</si>
  <si>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</si>
  <si>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</si>
  <si>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</si>
  <si>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</si>
  <si>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</si>
  <si>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</si>
  <si>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</si>
  <si>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</si>
  <si>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</si>
  <si>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</si>
  <si>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</si>
  <si>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</si>
  <si>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</si>
  <si>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</si>
  <si>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</si>
  <si>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</si>
  <si>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</si>
  <si>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</si>
  <si>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</si>
  <si>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</si>
  <si>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</si>
  <si>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</si>
  <si>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</si>
  <si>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</si>
  <si>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</si>
  <si>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</si>
  <si>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</si>
  <si>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</si>
  <si>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</si>
  <si>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</si>
  <si>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</si>
  <si>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</si>
  <si>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</si>
  <si>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</si>
  <si>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</si>
  <si>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</si>
  <si>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</si>
  <si>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</si>
  <si>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</si>
  <si>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</si>
  <si>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</si>
  <si>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</si>
  <si>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</si>
  <si>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</si>
  <si>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</si>
  <si>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</si>
  <si>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</si>
  <si>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</si>
  <si>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</si>
  <si>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</si>
  <si>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</si>
  <si>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</si>
  <si>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</si>
  <si>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</si>
  <si>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</si>
  <si>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</si>
  <si>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</si>
  <si>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</si>
  <si>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</si>
  <si>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</si>
  <si>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</si>
  <si>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</si>
  <si>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</si>
  <si>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</si>
  <si>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</si>
  <si>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</si>
  <si>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</si>
  <si>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</si>
  <si>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</si>
  <si>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</si>
  <si>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</si>
  <si>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</si>
  <si>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</si>
  <si>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</si>
  <si>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</si>
  <si>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</si>
  <si>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</si>
  <si>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</si>
  <si>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</si>
  <si>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</si>
  <si>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</si>
  <si>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</si>
  <si>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</si>
  <si>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</si>
  <si>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</si>
  <si>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</si>
  <si>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</si>
  <si>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</si>
  <si>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</si>
  <si>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</si>
  <si>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</si>
  <si>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</si>
  <si>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</si>
  <si>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</si>
  <si>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</si>
  <si>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</si>
  <si>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</si>
  <si>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</si>
  <si>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</si>
  <si>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</si>
  <si>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</si>
  <si>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</si>
  <si>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</si>
  <si>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</si>
  <si>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</si>
  <si>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</si>
  <si>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</si>
  <si>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</si>
  <si>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</si>
  <si>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</si>
  <si>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</si>
  <si>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</si>
  <si>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</si>
  <si>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</si>
  <si>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</si>
  <si>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</si>
  <si>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</si>
  <si>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</si>
  <si>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</si>
  <si>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</si>
  <si>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</si>
  <si>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</si>
  <si>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</si>
  <si>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</si>
  <si>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</si>
  <si>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</si>
  <si>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</si>
  <si>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</si>
  <si>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</si>
  <si>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</si>
  <si>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</si>
  <si>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</si>
  <si>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</si>
  <si>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</si>
  <si>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</si>
  <si>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</si>
  <si>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</si>
  <si>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</si>
  <si>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</si>
  <si>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</si>
  <si>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</si>
  <si>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</si>
  <si>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</si>
  <si>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</si>
  <si>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</si>
  <si>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</si>
  <si>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</si>
  <si>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</si>
  <si>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</si>
  <si>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</si>
  <si>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</si>
  <si>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</si>
  <si>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</si>
  <si>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</si>
  <si>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</si>
  <si>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</si>
  <si>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</si>
  <si>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</si>
  <si>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</si>
  <si>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</si>
  <si>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</si>
  <si>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</si>
  <si>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</si>
  <si>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</si>
  <si>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</si>
  <si>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</si>
  <si>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</si>
  <si>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</si>
  <si>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</si>
  <si>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</si>
  <si>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</si>
  <si>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</si>
  <si>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</si>
  <si>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</si>
  <si>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</si>
  <si>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</si>
  <si>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</si>
  <si>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</si>
  <si>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</si>
  <si>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</si>
  <si>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</si>
  <si>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</si>
  <si>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</si>
  <si>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</si>
  <si>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</si>
  <si>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</si>
  <si>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</si>
  <si>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</si>
  <si>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</si>
  <si>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</si>
  <si>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</si>
  <si>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</si>
  <si>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</si>
  <si>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</si>
  <si>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</si>
  <si>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</si>
  <si>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</si>
  <si>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</si>
  <si>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</si>
  <si>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</si>
  <si>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</si>
  <si>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</si>
  <si>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</si>
  <si>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</si>
  <si>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</si>
  <si>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</si>
  <si>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</si>
  <si>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</si>
  <si>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</si>
  <si>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</si>
  <si>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</si>
  <si>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</si>
  <si>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</si>
  <si>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</si>
  <si>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</si>
  <si>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</si>
  <si>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</si>
  <si>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</si>
  <si>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</si>
  <si>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</si>
  <si>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</si>
  <si>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</si>
  <si>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</si>
  <si>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</si>
  <si>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</si>
  <si>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</si>
  <si>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</si>
  <si>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</si>
  <si>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</si>
  <si>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</si>
  <si>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</si>
  <si>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</si>
  <si>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</si>
  <si>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</si>
  <si>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</si>
  <si>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</si>
  <si>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</si>
  <si>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</si>
  <si>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</si>
  <si>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</si>
  <si>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</si>
  <si>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</si>
  <si>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</si>
  <si>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</si>
  <si>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</si>
  <si>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</si>
  <si>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</si>
  <si>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</si>
  <si>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</si>
  <si>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</si>
  <si>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</si>
  <si>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</si>
  <si>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</si>
  <si>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</si>
  <si>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</si>
  <si>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</si>
  <si>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</si>
  <si>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</si>
  <si>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</si>
  <si>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</si>
  <si>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</si>
  <si>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</si>
  <si>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</si>
  <si>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</si>
  <si>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</si>
  <si>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</si>
  <si>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</si>
  <si>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</si>
  <si>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</si>
  <si>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</si>
  <si>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</si>
  <si>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</si>
  <si>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</si>
  <si>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</si>
  <si>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</si>
  <si>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</si>
  <si>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</si>
  <si>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</si>
  <si>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</si>
  <si>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</si>
  <si>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</si>
  <si>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</si>
  <si>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</si>
  <si>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</si>
  <si>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</si>
  <si>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</si>
  <si>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</si>
  <si>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</si>
  <si>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</si>
  <si>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</si>
  <si>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</si>
  <si>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</si>
  <si>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</si>
  <si>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</si>
  <si>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</si>
  <si>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</si>
  <si>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</si>
  <si>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</si>
  <si>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</si>
  <si>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</si>
  <si>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</si>
  <si>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</si>
  <si>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</si>
  <si>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</si>
  <si>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</si>
  <si>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</si>
  <si>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</si>
  <si>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</si>
  <si>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</si>
  <si>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</si>
  <si>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</si>
  <si>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</si>
  <si>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</si>
  <si>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</si>
  <si>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</si>
  <si>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</si>
  <si>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</si>
  <si>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</si>
  <si>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</si>
  <si>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</si>
  <si>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</si>
  <si>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</si>
  <si>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</si>
  <si>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</si>
  <si>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</si>
  <si>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</si>
  <si>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</si>
  <si>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</si>
  <si>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</si>
  <si>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</si>
  <si>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</si>
  <si>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</si>
  <si>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</si>
  <si>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</si>
  <si>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</si>
  <si>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</si>
  <si>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</si>
  <si>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</si>
  <si>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</si>
  <si>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</si>
  <si>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</si>
  <si>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</si>
  <si>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</si>
  <si>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</si>
  <si>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</si>
  <si>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</si>
  <si>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</si>
  <si>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</si>
  <si>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</si>
  <si>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</si>
  <si>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</si>
  <si>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</si>
  <si>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</si>
  <si>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</si>
  <si>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</si>
  <si>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</si>
  <si>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</si>
  <si>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</si>
  <si>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</si>
  <si>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</si>
  <si>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</si>
  <si>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</si>
  <si>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</si>
  <si>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</si>
  <si>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</si>
  <si>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</si>
  <si>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</si>
  <si>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</si>
  <si>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</si>
  <si>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</si>
  <si>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</si>
  <si>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</si>
  <si>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</si>
  <si>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</si>
  <si>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</si>
  <si>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</si>
  <si>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</si>
  <si>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</si>
  <si>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</si>
  <si>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</si>
  <si>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</si>
  <si>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</si>
  <si>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</si>
  <si>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</si>
  <si>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</si>
  <si>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</si>
  <si>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</si>
  <si>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</si>
  <si>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</si>
  <si>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</si>
  <si>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</si>
  <si>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</si>
  <si>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</si>
  <si>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</si>
  <si>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</si>
  <si>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</si>
  <si>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</si>
  <si>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</si>
  <si>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</si>
  <si>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</si>
  <si>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</si>
  <si>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</si>
  <si>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</si>
  <si>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</si>
  <si>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</si>
  <si>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</si>
  <si>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</si>
  <si>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</si>
  <si>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</si>
  <si>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</si>
  <si>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</si>
  <si>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</si>
  <si>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</si>
  <si>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</si>
  <si>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</si>
  <si>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</si>
  <si>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</si>
  <si>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</si>
  <si>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</si>
  <si>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</si>
  <si>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</si>
  <si>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</si>
  <si>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</si>
  <si>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</si>
  <si>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</si>
  <si>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</si>
  <si>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</si>
  <si>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</si>
  <si>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</si>
  <si>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</si>
  <si>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</si>
  <si>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</si>
  <si>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</si>
  <si>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</si>
  <si>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</si>
  <si>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</si>
  <si>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</si>
  <si>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</si>
  <si>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</si>
  <si>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</si>
  <si>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</si>
  <si>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</si>
  <si>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</si>
  <si>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</si>
  <si>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</si>
  <si>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</si>
  <si>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</si>
  <si>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</si>
  <si>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</si>
  <si>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</si>
  <si>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</si>
  <si>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</si>
  <si>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</si>
  <si>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</si>
  <si>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</si>
  <si>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</si>
  <si>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</si>
  <si>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</si>
  <si>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</si>
  <si>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</si>
  <si>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</si>
  <si>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</si>
  <si>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</si>
  <si>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</si>
  <si>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</si>
  <si>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</si>
  <si>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</si>
  <si>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</si>
  <si>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</si>
  <si>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</si>
  <si>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</si>
  <si>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</si>
  <si>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</si>
  <si>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</si>
  <si>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</si>
  <si>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</si>
  <si>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</si>
  <si>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</si>
  <si>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</si>
  <si>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</si>
  <si>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</si>
  <si>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</si>
  <si>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</si>
  <si>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</si>
  <si>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</si>
  <si>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</si>
  <si>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</si>
  <si>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</si>
  <si>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</si>
  <si>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</si>
  <si>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</si>
  <si>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</si>
  <si>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</si>
  <si>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</si>
  <si>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</si>
  <si>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</si>
  <si>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</si>
  <si>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</si>
  <si>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</si>
  <si>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</si>
  <si>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</si>
  <si>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</si>
  <si>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</si>
  <si>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</si>
  <si>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</si>
  <si>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</si>
  <si>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</si>
  <si>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</si>
  <si>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</si>
  <si>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</si>
  <si>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</si>
  <si>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</si>
  <si>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</si>
  <si>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</si>
  <si>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</si>
  <si>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</si>
  <si>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</si>
  <si>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</si>
  <si>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</si>
  <si>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</si>
  <si>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</si>
  <si>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</si>
  <si>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</si>
  <si>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</si>
  <si>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</si>
  <si>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</si>
  <si>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</si>
  <si>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</si>
  <si>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</si>
  <si>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</si>
  <si>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</si>
  <si>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</si>
  <si>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</si>
  <si>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</si>
  <si>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</si>
  <si>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</si>
  <si>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</si>
  <si>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</si>
  <si>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</si>
  <si>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</si>
  <si>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</si>
  <si>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</si>
  <si>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</si>
  <si>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</si>
  <si>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</si>
  <si>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</si>
  <si>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</si>
  <si>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</si>
  <si>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</si>
  <si>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</si>
  <si>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</si>
  <si>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</si>
  <si>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</si>
  <si>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</si>
  <si>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</si>
  <si>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</si>
  <si>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</si>
  <si>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</si>
  <si>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</si>
  <si>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</si>
  <si>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</si>
  <si>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</si>
  <si>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</si>
  <si>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</si>
  <si>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</si>
  <si>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</si>
  <si>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</si>
  <si>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</si>
  <si>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</si>
  <si>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</si>
  <si>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</si>
  <si>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</si>
  <si>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</si>
  <si>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</si>
  <si>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</si>
  <si>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</si>
  <si>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</si>
  <si>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</si>
  <si>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</si>
  <si>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</si>
  <si>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</si>
  <si>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</si>
  <si>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</si>
  <si>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</si>
  <si>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</si>
  <si>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</si>
  <si>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</si>
  <si>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</si>
  <si>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</si>
  <si>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</si>
  <si>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</si>
  <si>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</si>
  <si>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</si>
  <si>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</si>
  <si>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</si>
  <si>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</si>
  <si>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</si>
  <si>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</si>
  <si>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</si>
  <si>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</si>
  <si>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</si>
  <si>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</si>
  <si>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</si>
  <si>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</si>
  <si>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</si>
  <si>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</si>
  <si>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</si>
  <si>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</si>
  <si>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</si>
  <si>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</si>
  <si>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</si>
  <si>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</si>
  <si>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</si>
  <si>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</si>
  <si>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</si>
  <si>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</si>
  <si>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</si>
  <si>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</si>
  <si>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</si>
  <si>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</si>
  <si>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</si>
  <si>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</si>
  <si>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</si>
  <si>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</si>
  <si>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</si>
  <si>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</si>
  <si>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</si>
  <si>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</si>
  <si>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</si>
  <si>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</si>
  <si>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</si>
  <si>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</si>
  <si>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</si>
  <si>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</si>
  <si>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</si>
  <si>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</si>
  <si>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</si>
  <si>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</si>
  <si>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</si>
  <si>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</si>
  <si>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</si>
  <si>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</si>
  <si>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</si>
  <si>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</si>
  <si>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</si>
  <si>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</si>
  <si>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</si>
  <si>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</si>
  <si>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</si>
  <si>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</si>
  <si>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</si>
  <si>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</si>
  <si>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</si>
  <si>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</si>
  <si>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</si>
  <si>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</si>
  <si>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</si>
  <si>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</si>
  <si>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</si>
  <si>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</si>
  <si>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</si>
  <si>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</si>
  <si>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</si>
  <si>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</si>
  <si>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</si>
  <si>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</si>
  <si>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</si>
  <si>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</si>
  <si>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</si>
  <si>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</si>
  <si>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</si>
  <si>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</si>
  <si>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</si>
  <si>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</si>
  <si>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</si>
  <si>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</si>
  <si>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</si>
  <si>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</si>
  <si>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</si>
  <si>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</si>
  <si>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</si>
  <si>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</si>
  <si>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</si>
  <si>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</si>
  <si>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</si>
  <si>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</si>
  <si>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</si>
  <si>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</si>
  <si>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</si>
  <si>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</si>
  <si>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</si>
  <si>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</si>
  <si>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</si>
  <si>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</si>
  <si>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</si>
  <si>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</si>
  <si>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</si>
  <si>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</si>
  <si>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</si>
  <si>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</si>
  <si>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</si>
  <si>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</si>
  <si>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</si>
  <si>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</si>
  <si>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</si>
  <si>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</si>
  <si>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</si>
  <si>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</si>
  <si>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</si>
  <si>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</si>
  <si>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</si>
  <si>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</si>
  <si>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</si>
  <si>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</si>
  <si>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</si>
  <si>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</si>
  <si>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</si>
  <si>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</si>
  <si>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</si>
  <si>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</si>
  <si>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</si>
  <si>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</si>
  <si>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</si>
  <si>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</si>
  <si>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</si>
  <si>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</si>
  <si>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</si>
  <si>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</si>
  <si>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</si>
  <si>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</si>
  <si>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</si>
  <si>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</si>
  <si>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</si>
  <si>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</si>
  <si>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</si>
  <si>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</si>
  <si>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</si>
  <si>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</si>
  <si>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</si>
  <si>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</si>
  <si>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</si>
  <si>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</si>
  <si>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</si>
  <si>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</si>
  <si>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</si>
  <si>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</si>
  <si>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</si>
  <si>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</si>
  <si>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</si>
  <si>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</si>
  <si>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</si>
  <si>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</si>
  <si>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</si>
  <si>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</si>
  <si>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</si>
  <si>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</si>
  <si>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</si>
  <si>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</si>
  <si>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</si>
  <si>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</si>
  <si>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</si>
  <si>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</si>
  <si>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</si>
  <si>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</si>
  <si>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</si>
  <si>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</si>
  <si>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</si>
  <si>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</si>
  <si>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</si>
  <si>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</si>
  <si>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</si>
  <si>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</si>
  <si>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</si>
  <si>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</si>
  <si>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</si>
  <si>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</si>
  <si>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</si>
  <si>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</si>
  <si>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</si>
  <si>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</si>
  <si>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</si>
  <si>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</si>
  <si>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</si>
  <si>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</si>
  <si>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</si>
  <si>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</si>
  <si>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</si>
  <si>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</si>
  <si>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</si>
  <si>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</si>
  <si>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</si>
  <si>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</si>
  <si>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</si>
  <si>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</si>
  <si>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</si>
  <si>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</si>
  <si>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</si>
  <si>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</si>
  <si>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</si>
  <si>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</si>
  <si>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</si>
  <si>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</si>
  <si>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</si>
  <si>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</si>
  <si>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</si>
  <si>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</si>
  <si>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</si>
  <si>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</si>
  <si>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</si>
  <si>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</si>
  <si>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</si>
  <si>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</si>
  <si>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</si>
  <si>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</si>
  <si>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</si>
  <si>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</si>
  <si>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</si>
  <si>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</si>
  <si>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</si>
  <si>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</si>
  <si>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</si>
  <si>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</si>
  <si>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</si>
  <si>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</si>
  <si>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</si>
  <si>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</si>
  <si>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</si>
  <si>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</si>
  <si>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</si>
  <si>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</si>
  <si>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</si>
  <si>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</si>
  <si>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</si>
  <si>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</si>
  <si>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</si>
  <si>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</si>
  <si>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</si>
  <si>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</si>
  <si>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</si>
  <si>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</si>
  <si>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</si>
  <si>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</si>
  <si>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</si>
  <si>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</si>
  <si>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</si>
  <si>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</si>
  <si>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</si>
  <si>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</si>
  <si>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</si>
  <si>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</si>
  <si>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</si>
  <si>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</si>
  <si>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</si>
  <si>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</si>
  <si>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</si>
  <si>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</si>
  <si>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</si>
  <si>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</si>
  <si>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</si>
  <si>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</si>
  <si>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</si>
  <si>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</si>
  <si>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</si>
  <si>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</si>
  <si>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</si>
  <si>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</si>
  <si>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</si>
  <si>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</si>
  <si>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</si>
  <si>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</si>
  <si>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</si>
  <si>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</si>
  <si>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</si>
  <si>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</si>
  <si>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</si>
  <si>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</si>
  <si>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</si>
  <si>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</si>
  <si>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</si>
  <si>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</si>
  <si>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</si>
  <si>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</si>
  <si>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</si>
  <si>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</si>
  <si>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</si>
  <si>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</si>
  <si>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</si>
  <si>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</si>
  <si>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</si>
  <si>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</si>
  <si>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</si>
  <si>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</si>
  <si>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</si>
  <si>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</si>
  <si>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</si>
  <si>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</si>
  <si>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</si>
  <si>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</si>
  <si>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</si>
  <si>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</si>
  <si>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</si>
  <si>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</si>
  <si>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</si>
  <si>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</si>
  <si>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</si>
  <si>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</si>
  <si>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</si>
  <si>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</si>
  <si>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</si>
  <si>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</si>
  <si>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</si>
  <si>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</si>
  <si>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</si>
  <si>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</si>
  <si>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</si>
  <si>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</si>
  <si>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</si>
  <si>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</si>
  <si>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</si>
  <si>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</si>
  <si>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</si>
  <si>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</si>
  <si>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</si>
  <si>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</si>
  <si>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</si>
  <si>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</si>
  <si>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</si>
  <si>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</si>
  <si>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</si>
  <si>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</si>
  <si>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</si>
  <si>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</si>
  <si>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</si>
  <si>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</si>
  <si>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</si>
  <si>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</si>
  <si>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</si>
  <si>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</si>
  <si>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</si>
  <si>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</si>
  <si>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</si>
  <si>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</si>
  <si>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</si>
  <si>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</si>
  <si>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</si>
  <si>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</si>
  <si>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</si>
  <si>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</si>
  <si>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</si>
  <si>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</si>
  <si>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</si>
  <si>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</si>
  <si>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</si>
  <si>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</si>
  <si>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</si>
  <si>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</si>
  <si>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</si>
  <si>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</si>
  <si>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</si>
  <si>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</si>
  <si>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</si>
  <si>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</si>
  <si>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</si>
  <si>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</si>
  <si>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</si>
  <si>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</si>
  <si>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</si>
  <si>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</si>
  <si>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</si>
  <si>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</si>
  <si>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</si>
  <si>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</si>
  <si>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</si>
  <si>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</si>
  <si>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</si>
  <si>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</si>
  <si>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</si>
  <si>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</si>
  <si>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</si>
  <si>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</si>
  <si>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</si>
  <si>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</si>
  <si>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</si>
  <si>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</si>
  <si>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</si>
  <si>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</si>
  <si>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</si>
  <si>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</si>
  <si>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</si>
  <si>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</si>
  <si>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</si>
  <si>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</si>
  <si>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</si>
  <si>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</si>
  <si>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</si>
  <si>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</si>
  <si>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</si>
  <si>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</si>
  <si>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</si>
  <si>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</si>
  <si>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</si>
  <si>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</si>
  <si>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</si>
  <si>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</si>
  <si>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</si>
  <si>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</si>
  <si>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</si>
  <si>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</si>
  <si>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</si>
  <si>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</si>
  <si>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</si>
  <si>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</si>
  <si>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</si>
  <si>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</si>
  <si>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</si>
  <si>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</si>
  <si>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</si>
  <si>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</si>
  <si>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</si>
  <si>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</si>
  <si>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</si>
  <si>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</si>
  <si>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</si>
  <si>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</si>
  <si>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</si>
  <si>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</si>
  <si>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</si>
  <si>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</si>
  <si>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</si>
  <si>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</si>
  <si>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</si>
  <si>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</si>
  <si>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</si>
  <si>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</si>
  <si>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</si>
  <si>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</si>
  <si>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</si>
  <si>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</si>
  <si>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</si>
  <si>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</si>
  <si>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</si>
  <si>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</si>
  <si>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</si>
  <si>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</si>
  <si>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</si>
  <si>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</si>
  <si>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</si>
  <si>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</si>
  <si>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</si>
  <si>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</si>
  <si>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</si>
  <si>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</si>
  <si>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</si>
  <si>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</si>
  <si>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</si>
  <si>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</si>
  <si>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</si>
  <si>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</si>
  <si>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</si>
  <si>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</si>
  <si>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</si>
  <si>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</si>
  <si>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</si>
  <si>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</si>
  <si>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</si>
  <si>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</si>
  <si>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</si>
  <si>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</si>
  <si>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</si>
  <si>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</si>
  <si>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</si>
  <si>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</si>
  <si>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</si>
  <si>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</si>
  <si>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</si>
  <si>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</si>
  <si>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</si>
  <si>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</si>
  <si>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</si>
  <si>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</si>
  <si>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</si>
  <si>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</si>
  <si>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</si>
  <si>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</si>
  <si>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</si>
  <si>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</si>
  <si>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</si>
  <si>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</si>
  <si>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</si>
  <si>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</si>
  <si>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</si>
  <si>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</si>
  <si>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</si>
  <si>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</si>
  <si>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</si>
  <si>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</si>
  <si>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</si>
  <si>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</si>
  <si>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</si>
  <si>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</si>
  <si>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</si>
  <si>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</si>
  <si>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</si>
  <si>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</si>
  <si>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</si>
  <si>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</si>
  <si>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</si>
  <si>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</si>
  <si>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</si>
  <si>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</si>
  <si>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</si>
  <si>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</si>
  <si>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</si>
  <si>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</si>
  <si>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</si>
  <si>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</si>
  <si>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</si>
  <si>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</si>
  <si>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</si>
  <si>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</si>
  <si>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</si>
  <si>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</si>
  <si>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</si>
  <si>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</si>
  <si>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</si>
  <si>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</si>
  <si>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</si>
  <si>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</si>
  <si>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</si>
  <si>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</si>
  <si>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</si>
  <si>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</si>
  <si>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</si>
  <si>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</si>
  <si>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</si>
  <si>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</si>
  <si>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</si>
  <si>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</si>
  <si>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</si>
  <si>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</si>
  <si>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</si>
  <si>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</si>
  <si>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</si>
  <si>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</si>
  <si>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</si>
  <si>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</si>
  <si>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</si>
  <si>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</si>
  <si>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</si>
  <si>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</si>
  <si>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</si>
  <si>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</si>
  <si>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</si>
  <si>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</si>
  <si>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</si>
  <si>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</si>
  <si>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</si>
  <si>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</si>
  <si>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</si>
  <si>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</si>
  <si>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</si>
  <si>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</si>
  <si>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</si>
  <si>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</si>
  <si>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</si>
  <si>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</si>
  <si>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</si>
  <si>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</si>
  <si>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</si>
  <si>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</si>
  <si>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</si>
  <si>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</si>
  <si>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</si>
  <si>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</si>
  <si>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</si>
  <si>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</si>
  <si>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</si>
  <si>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</si>
  <si>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</si>
  <si>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</si>
  <si>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</si>
  <si>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</si>
  <si>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</si>
  <si>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</si>
  <si>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</si>
  <si>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</si>
  <si>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</si>
  <si>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</si>
  <si>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</si>
  <si>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</si>
  <si>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</si>
  <si>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</si>
  <si>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</si>
  <si>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</si>
  <si>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</si>
  <si>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</si>
  <si>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</si>
  <si>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</si>
  <si>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</si>
  <si>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</si>
  <si>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</si>
  <si>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</si>
  <si>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</si>
  <si>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</si>
  <si>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</si>
  <si>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</si>
  <si>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</si>
  <si>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</si>
  <si>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</si>
  <si>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</si>
  <si>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</si>
  <si>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</si>
  <si>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</si>
  <si>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</si>
  <si>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</si>
  <si>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</si>
  <si>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</si>
  <si>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</si>
  <si>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</si>
  <si>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</si>
  <si>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</si>
  <si>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</si>
  <si>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</si>
  <si>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</si>
  <si>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</si>
  <si>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</si>
  <si>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</si>
  <si>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</si>
  <si>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</si>
  <si>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</si>
  <si>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</si>
  <si>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</si>
  <si>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</si>
  <si>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</si>
  <si>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</si>
  <si>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</si>
  <si>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</si>
  <si>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</si>
  <si>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</si>
  <si>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</si>
  <si>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</si>
  <si>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</si>
  <si>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</si>
  <si>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</si>
  <si>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</si>
  <si>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</si>
  <si>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</si>
  <si>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</si>
  <si>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</si>
  <si>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</si>
  <si>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</si>
  <si>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</si>
  <si>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</si>
  <si>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</si>
  <si>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</si>
  <si>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</si>
  <si>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</si>
  <si>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</si>
  <si>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</si>
  <si>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</si>
  <si>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</si>
  <si>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</si>
  <si>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</si>
  <si>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</si>
  <si>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</si>
  <si>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</si>
  <si>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</si>
  <si>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</si>
  <si>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</si>
  <si>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</si>
  <si>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</si>
  <si>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</si>
  <si>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</si>
  <si>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</si>
  <si>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</si>
  <si>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</si>
  <si>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</si>
  <si>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</si>
  <si>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</si>
  <si>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</si>
  <si>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</si>
  <si>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</si>
  <si>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</si>
  <si>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</si>
  <si>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</si>
  <si>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</si>
  <si>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</si>
  <si>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</si>
  <si>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</si>
  <si>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</si>
  <si>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</si>
  <si>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</si>
  <si>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</si>
  <si>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</si>
  <si>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</si>
  <si>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</si>
  <si>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</si>
  <si>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</si>
  <si>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</si>
  <si>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</si>
  <si>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</si>
  <si>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</si>
  <si>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</si>
  <si>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</si>
  <si>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</si>
  <si>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</si>
  <si>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</si>
  <si>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</si>
  <si>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</si>
  <si>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</si>
  <si>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</si>
  <si>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</si>
  <si>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</si>
  <si>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</si>
  <si>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</si>
  <si>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</si>
  <si>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</si>
  <si>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</si>
  <si>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</si>
  <si>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</si>
  <si>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</si>
  <si>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</si>
  <si>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</si>
  <si>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</si>
  <si>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</si>
  <si>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</si>
  <si>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</si>
  <si>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</si>
  <si>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</si>
  <si>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</si>
  <si>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</si>
  <si>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</si>
  <si>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</si>
  <si>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</si>
  <si>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</si>
  <si>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</si>
  <si>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</si>
  <si>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</si>
  <si>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</si>
  <si>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</si>
  <si>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</si>
  <si>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</si>
  <si>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</si>
  <si>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</si>
  <si>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</si>
  <si>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</si>
  <si>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</si>
  <si>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</si>
  <si>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</si>
  <si>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</si>
  <si>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</si>
  <si>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</si>
  <si>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</si>
  <si>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</si>
  <si>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</si>
  <si>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</si>
  <si>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</si>
  <si>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</si>
  <si>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</si>
  <si>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</si>
  <si>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</si>
  <si>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</si>
  <si>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</si>
  <si>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</si>
  <si>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</si>
  <si>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</si>
  <si>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</si>
  <si>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</si>
  <si>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</si>
  <si>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</si>
  <si>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</si>
  <si>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</si>
  <si>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</si>
  <si>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</si>
  <si>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</si>
  <si>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</si>
  <si>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</si>
  <si>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</si>
  <si>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</si>
  <si>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</si>
  <si>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</si>
  <si>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</si>
  <si>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</si>
  <si>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</si>
  <si>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</si>
  <si>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</si>
  <si>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</si>
  <si>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</si>
  <si>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</si>
  <si>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</si>
  <si>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</si>
  <si>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</si>
  <si>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</si>
  <si>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</si>
  <si>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</si>
  <si>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</si>
  <si>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</si>
  <si>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</si>
  <si>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</si>
  <si>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</si>
  <si>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</si>
  <si>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</si>
  <si>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</si>
  <si>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</si>
  <si>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</si>
  <si>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</si>
  <si>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</si>
  <si>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</si>
  <si>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</si>
  <si>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</si>
  <si>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</si>
  <si>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</si>
  <si>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</si>
  <si>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</si>
  <si>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</si>
  <si>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</si>
  <si>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</si>
  <si>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</si>
  <si>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</si>
  <si>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</si>
  <si>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</si>
  <si>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</si>
  <si>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</si>
  <si>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</si>
  <si>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</si>
  <si>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</si>
  <si>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</si>
  <si>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</si>
  <si>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</si>
  <si>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</si>
  <si>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</si>
  <si>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</si>
  <si>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</si>
  <si>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</si>
  <si>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</si>
  <si>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</si>
  <si>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</si>
  <si>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</si>
  <si>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</si>
  <si>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</si>
  <si>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</si>
  <si>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</si>
  <si>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</si>
  <si>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</si>
  <si>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</si>
  <si>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</si>
  <si>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</si>
  <si>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</si>
  <si>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</si>
  <si>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</si>
  <si>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</si>
  <si>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</si>
  <si>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</si>
  <si>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</si>
  <si>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</si>
  <si>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</si>
  <si>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</si>
  <si>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</si>
  <si>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</si>
  <si>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</si>
  <si>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</si>
  <si>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</si>
  <si>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</si>
  <si>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</si>
  <si>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</si>
  <si>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</si>
  <si>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</si>
  <si>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</si>
  <si>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</si>
  <si>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</si>
  <si>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</si>
  <si>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</si>
  <si>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</si>
  <si>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</si>
  <si>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</si>
  <si>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</si>
  <si>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</si>
  <si>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</si>
  <si>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</si>
  <si>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</si>
  <si>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</si>
  <si>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</si>
  <si>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</si>
  <si>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</si>
  <si>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</si>
  <si>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</si>
  <si>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</si>
  <si>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</si>
  <si>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</si>
  <si>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</si>
  <si>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</si>
  <si>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</si>
  <si>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</si>
  <si>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</si>
  <si>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</si>
  <si>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</si>
  <si>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</si>
  <si>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</si>
  <si>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</si>
  <si>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</si>
  <si>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</si>
  <si>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</si>
  <si>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</si>
  <si>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</si>
  <si>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</si>
  <si>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</si>
  <si>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</si>
  <si>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</si>
  <si>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</si>
  <si>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</si>
  <si>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</si>
  <si>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</si>
  <si>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</si>
  <si>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</si>
  <si>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</si>
  <si>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</si>
  <si>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</si>
  <si>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</si>
  <si>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</si>
  <si>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</si>
  <si>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</si>
  <si>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</si>
  <si>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</si>
  <si>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</si>
  <si>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</si>
  <si>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</si>
  <si>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</si>
  <si>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</si>
  <si>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</si>
  <si>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</si>
  <si>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</si>
  <si>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</si>
  <si>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</si>
  <si>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</si>
  <si>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</si>
  <si>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</si>
  <si>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</si>
  <si>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</si>
  <si>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</si>
  <si>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</si>
  <si>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</si>
  <si>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</si>
  <si>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</si>
  <si>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</si>
  <si>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</si>
  <si>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</si>
  <si>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</si>
  <si>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</si>
  <si>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</si>
  <si>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</si>
  <si>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</si>
  <si>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</si>
  <si>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</si>
  <si>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</si>
  <si>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</si>
  <si>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</si>
  <si>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</si>
  <si>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</si>
  <si>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</si>
  <si>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</si>
  <si>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</si>
  <si>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</si>
  <si>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</si>
  <si>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</si>
  <si>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</si>
  <si>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</si>
  <si>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</si>
  <si>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</si>
  <si>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</si>
  <si>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</si>
  <si>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</si>
  <si>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</si>
  <si>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</si>
  <si>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</si>
  <si>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</si>
  <si>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</si>
  <si>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</si>
  <si>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</si>
  <si>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</si>
  <si>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</si>
  <si>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</si>
  <si>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</si>
  <si>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</si>
  <si>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</si>
  <si>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</si>
  <si>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</si>
  <si>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</si>
  <si>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</si>
  <si>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</si>
  <si>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</si>
  <si>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</si>
  <si>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</si>
  <si>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</si>
  <si>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</si>
  <si>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</si>
  <si>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</si>
  <si>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</si>
  <si>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</si>
  <si>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</si>
  <si>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</si>
  <si>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</si>
  <si>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</si>
  <si>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</si>
  <si>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</si>
  <si>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</si>
  <si>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</si>
  <si>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</si>
  <si>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</si>
  <si>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</si>
  <si>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</si>
  <si>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</si>
  <si>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</si>
  <si>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</si>
  <si>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</si>
  <si>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</si>
  <si>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</si>
  <si>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</si>
  <si>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</si>
  <si>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</si>
  <si>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</si>
  <si>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</si>
  <si>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</si>
  <si>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</si>
  <si>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</si>
  <si>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</si>
  <si>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</si>
  <si>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</si>
  <si>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</si>
  <si>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</si>
  <si>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</si>
  <si>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</si>
  <si>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</si>
  <si>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</si>
  <si>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</si>
  <si>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</si>
  <si>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</si>
  <si>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</si>
  <si>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</si>
  <si>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</si>
  <si>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</si>
  <si>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</si>
  <si>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</si>
  <si>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</si>
  <si>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</si>
  <si>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</si>
  <si>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</si>
  <si>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</si>
  <si>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</si>
  <si>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</si>
  <si>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</si>
  <si>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</si>
  <si>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</si>
  <si>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</si>
  <si>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</si>
  <si>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</si>
  <si>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</si>
  <si>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</si>
  <si>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</si>
  <si>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</si>
  <si>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</si>
  <si>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</si>
  <si>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</si>
  <si>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</si>
  <si>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</si>
  <si>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</si>
  <si>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</si>
  <si>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</si>
  <si>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</si>
  <si>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</si>
  <si>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</si>
  <si>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</si>
  <si>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</si>
  <si>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</si>
  <si>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</si>
  <si>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</si>
  <si>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</si>
  <si>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</si>
  <si>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</si>
  <si>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</si>
  <si>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</si>
  <si>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</si>
  <si>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</si>
  <si>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</si>
  <si>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</si>
  <si>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</si>
  <si>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</si>
  <si>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</si>
  <si>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</si>
  <si>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</si>
  <si>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</si>
  <si>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</si>
  <si>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</si>
  <si>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</si>
  <si>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</si>
  <si>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</si>
  <si>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</si>
  <si>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</si>
  <si>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</si>
  <si>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</si>
  <si>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</si>
  <si>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</si>
  <si>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</si>
  <si>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</si>
  <si>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</si>
  <si>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</si>
  <si>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</si>
  <si>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</si>
  <si>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</si>
  <si>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</si>
  <si>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</si>
  <si>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</si>
  <si>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</si>
  <si>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</si>
  <si>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</si>
  <si>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</si>
  <si>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</si>
  <si>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</si>
  <si>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</si>
  <si>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</si>
  <si>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</si>
  <si>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</si>
  <si>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</si>
  <si>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</si>
  <si>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</si>
  <si>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</si>
  <si>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</si>
  <si>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</si>
  <si>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</si>
  <si>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</si>
  <si>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</si>
  <si>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</si>
  <si>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</si>
  <si>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</si>
  <si>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</si>
  <si>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</si>
  <si>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</si>
  <si>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</si>
  <si>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</si>
  <si>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</si>
  <si>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</si>
  <si>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</si>
  <si>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</si>
  <si>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</si>
  <si>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</si>
  <si>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</si>
  <si>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</si>
  <si>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</si>
  <si>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</si>
  <si>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</si>
  <si>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</si>
  <si>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</si>
  <si>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</si>
  <si>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</si>
  <si>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</si>
  <si>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</si>
  <si>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</si>
  <si>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</si>
  <si>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</si>
  <si>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</si>
  <si>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</si>
  <si>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</si>
  <si>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</si>
  <si>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</si>
  <si>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</si>
  <si>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</si>
  <si>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</si>
  <si>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</si>
  <si>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</si>
  <si>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</si>
  <si>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</si>
  <si>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</si>
  <si>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</si>
  <si>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</si>
  <si>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</si>
  <si>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</si>
  <si>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</si>
  <si>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</si>
  <si>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</si>
  <si>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</si>
  <si>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</si>
  <si>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</si>
  <si>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</si>
  <si>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</si>
  <si>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</si>
  <si>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</si>
  <si>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</si>
  <si>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</si>
  <si>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</si>
  <si>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</si>
  <si>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</si>
  <si>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</si>
  <si>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</si>
  <si>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</si>
  <si>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</si>
  <si>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</si>
  <si>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</si>
  <si>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</si>
  <si>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</si>
  <si>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</si>
  <si>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</si>
  <si>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</si>
  <si>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</si>
  <si>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</si>
  <si>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</si>
  <si>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</si>
  <si>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</si>
  <si>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</si>
  <si>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</si>
  <si>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</si>
  <si>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</si>
  <si>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</si>
  <si>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</si>
  <si>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</si>
  <si>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</si>
  <si>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</si>
  <si>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</si>
  <si>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</si>
  <si>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</si>
  <si>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</si>
  <si>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</si>
  <si>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</si>
  <si>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</si>
  <si>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</si>
  <si>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</si>
  <si>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</si>
  <si>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</si>
  <si>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</si>
  <si>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</si>
  <si>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</si>
  <si>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</si>
  <si>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</si>
  <si>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</si>
  <si>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</si>
  <si>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</si>
  <si>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</si>
  <si>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</si>
  <si>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</si>
  <si>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</si>
  <si>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</si>
  <si>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</si>
  <si>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</si>
  <si>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</si>
  <si>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</si>
  <si>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</si>
  <si>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</si>
  <si>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</si>
  <si>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</si>
  <si>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</si>
  <si>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</si>
  <si>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</si>
  <si>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</si>
  <si>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</si>
  <si>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</si>
  <si>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</si>
  <si>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</si>
  <si>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</si>
  <si>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</si>
  <si>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</si>
  <si>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</si>
  <si>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</si>
  <si>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</si>
  <si>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</si>
  <si>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</si>
  <si>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</si>
  <si>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</si>
  <si>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</si>
  <si>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</si>
  <si>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</si>
  <si>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</si>
  <si>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</si>
  <si>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</si>
  <si>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</si>
  <si>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</si>
  <si>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</si>
  <si>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</si>
  <si>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</si>
  <si>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</si>
  <si>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</si>
  <si>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</si>
  <si>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</si>
  <si>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</si>
  <si>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</si>
  <si>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</si>
  <si>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</si>
  <si>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</si>
  <si>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</si>
  <si>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</si>
  <si>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</si>
  <si>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</si>
  <si>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</si>
  <si>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</si>
  <si>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</si>
  <si>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</si>
  <si>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</si>
  <si>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</si>
  <si>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</si>
  <si>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</si>
  <si>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</si>
  <si>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</si>
  <si>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</si>
  <si>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</si>
  <si>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</si>
  <si>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</si>
  <si>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</si>
  <si>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</si>
  <si>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</si>
  <si>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</si>
  <si>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</si>
  <si>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</si>
  <si>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</si>
  <si>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</si>
  <si>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</si>
  <si>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</si>
  <si>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</si>
  <si>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</si>
  <si>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</si>
  <si>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</si>
  <si>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</si>
  <si>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</si>
  <si>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</si>
  <si>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</si>
  <si>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</si>
  <si>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</si>
  <si>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</si>
  <si>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</si>
  <si>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</si>
  <si>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</si>
  <si>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</si>
  <si>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</si>
  <si>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</si>
  <si>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</si>
  <si>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</si>
  <si>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</si>
  <si>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</si>
  <si>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</si>
  <si>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</si>
  <si>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</si>
  <si>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</si>
  <si>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</si>
  <si>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</si>
  <si>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</si>
  <si>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</si>
  <si>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</si>
  <si>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</si>
  <si>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</si>
  <si>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</si>
  <si>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</si>
  <si>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</si>
  <si>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</si>
  <si>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</si>
  <si>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</si>
  <si>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</si>
  <si>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</si>
  <si>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</si>
  <si>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</si>
  <si>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</si>
  <si>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</si>
  <si>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</si>
  <si>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</si>
  <si>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</si>
  <si>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</si>
  <si>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</si>
  <si>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</si>
  <si>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</si>
  <si>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</si>
  <si>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</si>
  <si>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</si>
  <si>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</si>
  <si>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</si>
  <si>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</si>
  <si>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</si>
  <si>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</si>
  <si>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</si>
  <si>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</si>
  <si>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</si>
  <si>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</si>
  <si>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</si>
  <si>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</si>
  <si>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</si>
  <si>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</si>
  <si>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</si>
  <si>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</si>
  <si>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</si>
  <si>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</si>
  <si>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</si>
  <si>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</si>
  <si>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</si>
  <si>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</si>
  <si>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</si>
  <si>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</si>
  <si>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</si>
  <si>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</si>
  <si>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</si>
  <si>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</si>
  <si>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</si>
  <si>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</si>
  <si>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</si>
  <si>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</si>
  <si>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</si>
  <si>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</si>
  <si>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</si>
  <si>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</si>
  <si>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</si>
  <si>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</si>
  <si>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</si>
  <si>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</si>
  <si>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</si>
  <si>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</si>
  <si>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</si>
  <si>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</si>
  <si>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</si>
  <si>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</si>
  <si>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</si>
  <si>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</si>
  <si>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</si>
  <si>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</si>
  <si>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</si>
  <si>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</si>
  <si>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</si>
  <si>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</si>
  <si>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</si>
  <si>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</si>
  <si>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</si>
  <si>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</si>
  <si>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</si>
  <si>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</si>
  <si>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</si>
  <si>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</si>
  <si>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</si>
  <si>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</si>
  <si>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</si>
  <si>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</si>
  <si>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</si>
  <si>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</si>
  <si>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</si>
  <si>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</si>
  <si>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</si>
  <si>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</si>
  <si>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</si>
  <si>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</si>
  <si>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</si>
  <si>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</si>
  <si>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</si>
  <si>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</si>
  <si>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</si>
  <si>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</si>
  <si>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</si>
  <si>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</si>
  <si>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</si>
  <si>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</si>
  <si>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</si>
  <si>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</si>
  <si>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</si>
  <si>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</si>
  <si>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</si>
  <si>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</si>
  <si>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</si>
  <si>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</si>
  <si>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</si>
  <si>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</si>
  <si>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</si>
  <si>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</si>
  <si>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</si>
  <si>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</si>
  <si>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</si>
  <si>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</si>
  <si>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</si>
  <si>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</si>
  <si>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</si>
  <si>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</si>
  <si>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</si>
  <si>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</si>
  <si>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</si>
  <si>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</si>
  <si>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</si>
  <si>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</si>
  <si>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</si>
  <si>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</si>
  <si>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</si>
  <si>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</si>
  <si>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</si>
  <si>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</si>
  <si>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</si>
  <si>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</si>
  <si>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</si>
  <si>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</si>
  <si>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</si>
  <si>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</si>
  <si>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</si>
  <si>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</si>
  <si>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</si>
  <si>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</si>
  <si>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</si>
  <si>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</si>
  <si>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</si>
  <si>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</si>
  <si>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</si>
  <si>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</si>
  <si>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</si>
  <si>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</si>
  <si>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</si>
  <si>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</si>
  <si>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</si>
  <si>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</si>
  <si>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</si>
  <si>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</si>
  <si>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</si>
  <si>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</si>
  <si>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</si>
  <si>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</si>
  <si>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</si>
  <si>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</si>
  <si>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</si>
  <si>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</si>
  <si>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</si>
  <si>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</si>
  <si>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</si>
  <si>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</si>
  <si>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</si>
  <si>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</si>
  <si>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</si>
  <si>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</si>
  <si>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</si>
  <si>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</si>
  <si>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</si>
  <si>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</si>
  <si>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</si>
  <si>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</si>
  <si>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</si>
  <si>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</si>
  <si>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</si>
  <si>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</si>
  <si>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</si>
  <si>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</si>
  <si>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</si>
  <si>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</si>
  <si>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</si>
  <si>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</si>
  <si>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</si>
  <si>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</si>
  <si>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</si>
  <si>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</si>
  <si>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</si>
  <si>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</si>
  <si>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</si>
  <si>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</si>
  <si>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</si>
  <si>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</si>
  <si>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</si>
  <si>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</si>
  <si>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</si>
  <si>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</si>
  <si>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</si>
  <si>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</si>
  <si>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</si>
  <si>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</si>
  <si>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</si>
  <si>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</si>
  <si>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</si>
  <si>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</si>
  <si>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</si>
  <si>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</si>
  <si>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</si>
  <si>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</si>
  <si>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</si>
  <si>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</si>
  <si>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</si>
  <si>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</si>
  <si>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</si>
  <si>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</si>
  <si>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</si>
  <si>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</si>
  <si>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</si>
  <si>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</si>
  <si>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</si>
  <si>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</si>
  <si>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</si>
  <si>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</si>
  <si>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</si>
  <si>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</si>
  <si>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</si>
  <si>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</si>
  <si>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</si>
  <si>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</si>
  <si>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</si>
  <si>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</si>
  <si>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</si>
  <si>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</si>
  <si>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</si>
  <si>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</si>
  <si>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</si>
  <si>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</si>
  <si>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</si>
  <si>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</si>
  <si>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</si>
  <si>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</si>
  <si>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</si>
  <si>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</si>
  <si>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</si>
  <si>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</si>
  <si>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</si>
  <si>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</si>
  <si>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</si>
  <si>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</si>
  <si>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</si>
  <si>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</si>
  <si>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</si>
  <si>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</si>
  <si>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</si>
  <si>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</si>
  <si>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</si>
  <si>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</si>
  <si>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</si>
  <si>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</si>
  <si>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</si>
  <si>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</si>
  <si>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</si>
  <si>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</si>
  <si>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</si>
  <si>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</si>
  <si>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</si>
  <si>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</si>
  <si>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</si>
  <si>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</si>
  <si>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</si>
  <si>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</si>
  <si>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</si>
  <si>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</si>
  <si>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</si>
  <si>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</si>
  <si>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</si>
  <si>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</si>
  <si>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</si>
  <si>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</si>
  <si>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</si>
  <si>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</si>
  <si>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</si>
  <si>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</si>
  <si>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</si>
  <si>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</si>
  <si>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</si>
  <si>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</si>
  <si>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</si>
  <si>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</si>
  <si>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</si>
  <si>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</si>
  <si>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</si>
  <si>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</si>
  <si>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</si>
  <si>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</si>
  <si>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</si>
  <si>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</si>
  <si>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</si>
  <si>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</si>
  <si>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</si>
  <si>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</si>
  <si>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</si>
  <si>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</si>
  <si>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</si>
  <si>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</si>
  <si>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</si>
  <si>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</si>
  <si>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</si>
  <si>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</si>
  <si>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</si>
  <si>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</si>
  <si>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</si>
  <si>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</si>
  <si>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</si>
  <si>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</si>
  <si>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</si>
  <si>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</si>
  <si>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</si>
  <si>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</si>
  <si>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</si>
  <si>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</si>
  <si>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</si>
  <si>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</si>
  <si>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</si>
  <si>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</si>
  <si>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</si>
  <si>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</si>
  <si>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</si>
  <si>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</si>
  <si>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</si>
  <si>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</si>
  <si>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</si>
  <si>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</si>
  <si>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</si>
  <si>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</si>
  <si>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</si>
  <si>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</si>
  <si>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</si>
  <si>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</si>
  <si>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</si>
  <si>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</si>
  <si>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</si>
  <si>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</si>
  <si>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</si>
  <si>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</si>
  <si>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</si>
  <si>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</si>
  <si>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</si>
  <si>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</si>
  <si>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</si>
  <si>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</si>
  <si>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</si>
  <si>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</si>
  <si>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</si>
  <si>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</si>
  <si>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</si>
  <si>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</si>
  <si>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</si>
  <si>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</si>
  <si>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</si>
  <si>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</si>
  <si>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</si>
  <si>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</si>
  <si>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</si>
  <si>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</si>
  <si>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</si>
  <si>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</si>
  <si>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</si>
  <si>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</si>
  <si>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</si>
  <si>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</si>
  <si>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</si>
  <si>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</si>
  <si>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</si>
  <si>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</si>
  <si>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</si>
  <si>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</si>
  <si>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</si>
  <si>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</si>
  <si>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</si>
  <si>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</si>
  <si>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</si>
  <si>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</si>
  <si>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</si>
  <si>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</si>
  <si>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</si>
  <si>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</si>
  <si>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</si>
  <si>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</si>
  <si>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</si>
  <si>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</si>
  <si>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</si>
  <si>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</si>
  <si>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</si>
  <si>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</si>
  <si>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</si>
  <si>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</si>
  <si>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</si>
  <si>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</si>
  <si>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</si>
  <si>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</si>
  <si>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</si>
  <si>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</si>
  <si>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</si>
  <si>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</si>
  <si>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</si>
  <si>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</si>
  <si>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</si>
  <si>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</si>
  <si>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</si>
  <si>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</si>
  <si>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</si>
  <si>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</si>
  <si>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</si>
  <si>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</si>
  <si>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</si>
  <si>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</si>
  <si>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</si>
  <si>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</si>
  <si>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</si>
  <si>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</si>
  <si>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</si>
  <si>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</si>
  <si>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</si>
  <si>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</si>
  <si>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</si>
  <si>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</si>
  <si>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</si>
  <si>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</si>
  <si>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</si>
  <si>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</si>
  <si>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</si>
  <si>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</si>
  <si>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</si>
  <si>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</si>
  <si>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</si>
  <si>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</si>
  <si>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</si>
  <si>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</si>
  <si>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</si>
  <si>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</si>
  <si>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</si>
  <si>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</si>
  <si>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</si>
  <si>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</si>
  <si>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</si>
  <si>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</si>
  <si>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</si>
  <si>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</si>
  <si>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</si>
  <si>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</si>
  <si>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</si>
  <si>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</si>
  <si>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</si>
  <si>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</si>
  <si>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</si>
  <si>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</si>
  <si>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</si>
  <si>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</si>
  <si>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</si>
  <si>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</si>
  <si>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</si>
  <si>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</si>
  <si>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</si>
  <si>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</si>
  <si>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</si>
  <si>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</si>
  <si>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</si>
  <si>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</si>
  <si>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</si>
  <si>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</si>
  <si>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</si>
  <si>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</si>
  <si>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</si>
  <si>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</si>
  <si>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</si>
  <si>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</si>
  <si>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</si>
  <si>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</si>
  <si>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</si>
  <si>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</si>
  <si>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</si>
  <si>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</si>
  <si>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</si>
  <si>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</si>
  <si>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</si>
  <si>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</si>
  <si>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</si>
  <si>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</si>
  <si>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</si>
  <si>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</si>
  <si>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</si>
  <si>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</si>
  <si>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</si>
  <si>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</si>
  <si>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</si>
  <si>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</si>
  <si>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</si>
  <si>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</si>
  <si>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</si>
  <si>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</si>
  <si>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</si>
  <si>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</si>
  <si>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</si>
  <si>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</si>
  <si>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</si>
  <si>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</si>
  <si>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</si>
  <si>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</si>
  <si>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</si>
  <si>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</si>
  <si>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</si>
  <si>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</si>
  <si>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</si>
  <si>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</si>
  <si>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</si>
  <si>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</si>
  <si>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</si>
  <si>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</si>
  <si>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</si>
  <si>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</si>
  <si>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</si>
  <si>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</si>
  <si>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</si>
  <si>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</si>
  <si>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</si>
  <si>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</si>
  <si>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</si>
  <si>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</si>
  <si>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</si>
  <si>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</si>
  <si>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</si>
  <si>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</si>
  <si>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</si>
  <si>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</si>
  <si>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</si>
  <si>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</si>
  <si>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</si>
  <si>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</si>
  <si>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</si>
  <si>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</si>
  <si>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</si>
  <si>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</si>
  <si>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</si>
  <si>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</si>
  <si>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</si>
  <si>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</si>
  <si>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</si>
  <si>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</si>
  <si>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</si>
  <si>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</si>
  <si>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</si>
  <si>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</si>
  <si>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</si>
  <si>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</si>
  <si>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</si>
  <si>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</si>
  <si>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</si>
  <si>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</si>
  <si>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</si>
  <si>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</si>
  <si>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</si>
  <si>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</si>
  <si>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</si>
  <si>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</si>
  <si>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</si>
  <si>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</si>
  <si>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</si>
  <si>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</si>
  <si>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</si>
  <si>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</si>
  <si>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</si>
  <si>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</si>
  <si>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</si>
  <si>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</si>
  <si>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</si>
  <si>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</si>
  <si>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</si>
  <si>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</si>
  <si>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</si>
  <si>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</si>
  <si>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</si>
  <si>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</si>
  <si>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</si>
  <si>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</si>
  <si>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</si>
  <si>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</si>
  <si>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</si>
  <si>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</si>
  <si>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</si>
  <si>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</si>
  <si>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</si>
  <si>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</si>
  <si>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</si>
  <si>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</si>
  <si>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</si>
  <si>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</si>
  <si>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</si>
  <si>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</si>
  <si>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</si>
  <si>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</si>
  <si>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</si>
  <si>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</si>
  <si>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</si>
  <si>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</si>
  <si>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</si>
  <si>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</si>
  <si>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</si>
  <si>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</si>
  <si>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</si>
  <si>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</si>
  <si>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</si>
  <si>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</si>
  <si>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</si>
  <si>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</si>
  <si>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</si>
  <si>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</si>
  <si>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</si>
  <si>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</si>
  <si>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</si>
  <si>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</si>
  <si>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</si>
  <si>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</si>
  <si>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</si>
  <si>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</si>
  <si>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</si>
  <si>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</si>
  <si>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</si>
  <si>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</si>
  <si>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</si>
  <si>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</si>
  <si>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</si>
  <si>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</si>
  <si>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</si>
  <si>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</si>
  <si>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</si>
  <si>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</si>
  <si>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</si>
  <si>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</si>
  <si>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</si>
  <si>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</si>
  <si>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</si>
  <si>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</si>
  <si>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</si>
  <si>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</si>
  <si>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</si>
  <si>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</si>
  <si>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</si>
  <si>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</si>
  <si>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</si>
  <si>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</si>
  <si>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</si>
  <si>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</si>
  <si>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</si>
  <si>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</si>
  <si>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</si>
  <si>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</si>
  <si>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</si>
  <si>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</si>
  <si>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</si>
  <si>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</si>
  <si>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</si>
  <si>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</si>
  <si>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</si>
  <si>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</si>
  <si>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</si>
  <si>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</si>
  <si>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</si>
  <si>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</si>
  <si>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</si>
  <si>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</si>
  <si>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</si>
  <si>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</si>
  <si>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</si>
  <si>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</si>
  <si>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</si>
  <si>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</si>
  <si>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</si>
  <si>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</si>
  <si>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</si>
  <si>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</si>
  <si>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</si>
  <si>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</si>
  <si>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</si>
  <si>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</si>
  <si>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</si>
  <si>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</si>
  <si>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</si>
  <si>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</si>
  <si>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</si>
  <si>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</si>
  <si>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</si>
  <si>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</si>
  <si>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</si>
  <si>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</si>
  <si>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</si>
  <si>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</si>
  <si>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</si>
  <si>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</si>
  <si>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</si>
  <si>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</si>
  <si>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</si>
  <si>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</si>
  <si>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</si>
  <si>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</si>
  <si>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</si>
  <si>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</si>
  <si>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</si>
  <si>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</si>
  <si>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</si>
  <si>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</si>
  <si>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</si>
  <si>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</si>
  <si>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</si>
  <si>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</si>
  <si>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</si>
  <si>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</si>
  <si>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</si>
  <si>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</si>
  <si>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</si>
  <si>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</si>
  <si>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</si>
  <si>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</si>
  <si>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</si>
  <si>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</si>
  <si>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</si>
  <si>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</si>
  <si>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</si>
  <si>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</si>
  <si>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</si>
  <si>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</si>
  <si>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</si>
  <si>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</si>
  <si>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</si>
  <si>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</si>
  <si>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</si>
  <si>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</si>
  <si>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</si>
  <si>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</si>
  <si>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</si>
  <si>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</si>
  <si>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</si>
  <si>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</si>
  <si>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</si>
  <si>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</si>
  <si>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</si>
  <si>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</si>
  <si>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</si>
  <si>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</si>
  <si>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</si>
  <si>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</si>
  <si>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</si>
  <si>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</si>
  <si>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</si>
  <si>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</si>
  <si>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</si>
  <si>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</si>
  <si>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</si>
  <si>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</si>
  <si>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</si>
  <si>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</si>
  <si>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</si>
  <si>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</si>
  <si>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</si>
  <si>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</si>
  <si>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</si>
  <si>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</si>
  <si>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</si>
  <si>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</si>
  <si>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</si>
  <si>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</si>
  <si>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</si>
  <si>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</si>
  <si>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</si>
  <si>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</si>
  <si>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</si>
  <si>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</si>
  <si>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</si>
  <si>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</si>
  <si>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</si>
  <si>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</si>
  <si>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</si>
  <si>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</si>
  <si>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</si>
  <si>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</si>
  <si>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</si>
  <si>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</si>
  <si>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</si>
  <si>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</si>
  <si>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</si>
  <si>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</si>
  <si>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</si>
  <si>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</si>
  <si>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</si>
  <si>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</si>
  <si>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</si>
  <si>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</si>
  <si>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</si>
  <si>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</si>
  <si>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</si>
  <si>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</si>
  <si>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</si>
  <si>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</si>
  <si>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</si>
  <si>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</si>
  <si>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</si>
  <si>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</si>
  <si>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</si>
  <si>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</si>
  <si>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</si>
  <si>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</si>
  <si>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</si>
  <si>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</si>
  <si>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</si>
  <si>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</si>
  <si>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</si>
  <si>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</si>
  <si>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</si>
  <si>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</si>
  <si>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</si>
  <si>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</si>
  <si>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</si>
  <si>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</si>
  <si>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</si>
  <si>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</si>
  <si>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</si>
  <si>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</si>
  <si>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</si>
  <si>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</si>
  <si>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</si>
  <si>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</si>
  <si>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</si>
  <si>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</si>
  <si>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</si>
  <si>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</si>
  <si>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</si>
  <si>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</si>
  <si>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</si>
  <si>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</si>
  <si>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</si>
  <si>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</si>
  <si>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</si>
  <si>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</si>
  <si>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</si>
  <si>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</si>
  <si>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</si>
  <si>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</si>
  <si>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</si>
  <si>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</si>
  <si>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</si>
  <si>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</si>
  <si>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</si>
  <si>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</si>
  <si>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</si>
  <si>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</si>
  <si>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</si>
  <si>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</si>
  <si>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</si>
  <si>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</si>
  <si>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</si>
  <si>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</si>
  <si>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</si>
  <si>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</si>
  <si>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</si>
  <si>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</si>
  <si>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</si>
  <si>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</si>
  <si>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</si>
  <si>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</si>
  <si>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</si>
  <si>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</si>
  <si>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</si>
  <si>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</si>
  <si>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</si>
  <si>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</si>
  <si>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</si>
  <si>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</si>
  <si>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</si>
  <si>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</si>
  <si>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</si>
  <si>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</si>
  <si>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</si>
  <si>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</si>
  <si>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</si>
  <si>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</si>
  <si>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</si>
  <si>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</si>
  <si>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</si>
  <si>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</si>
  <si>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</si>
  <si>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</si>
  <si>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</si>
  <si>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</si>
  <si>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</si>
  <si>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</si>
  <si>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</si>
  <si>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</si>
  <si>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</si>
  <si>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</si>
  <si>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</si>
  <si>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</si>
  <si>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</si>
  <si>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</si>
  <si>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</si>
  <si>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</si>
  <si>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</si>
  <si>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</si>
  <si>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</si>
  <si>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</si>
  <si>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</si>
  <si>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</si>
  <si>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</si>
  <si>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</si>
  <si>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</si>
  <si>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</si>
  <si>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</si>
  <si>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</si>
  <si>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</si>
  <si>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</si>
  <si>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</si>
  <si>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</si>
  <si>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</si>
  <si>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</si>
  <si>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</si>
  <si>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</si>
  <si>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</si>
  <si>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</si>
  <si>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</si>
  <si>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</si>
  <si>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</si>
  <si>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</si>
  <si>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</si>
  <si>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</si>
  <si>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</si>
  <si>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</si>
  <si>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</si>
  <si>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</si>
  <si>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</si>
  <si>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</si>
  <si>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</si>
  <si>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</si>
  <si>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</si>
  <si>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</si>
  <si>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</si>
  <si>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</si>
  <si>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</si>
  <si>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</si>
  <si>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</si>
  <si>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</si>
  <si>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</si>
  <si>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</si>
  <si>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</si>
  <si>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</si>
  <si>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</si>
  <si>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</si>
  <si>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</si>
  <si>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</si>
  <si>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</si>
  <si>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</si>
  <si>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</si>
  <si>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</si>
  <si>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</si>
  <si>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</si>
  <si>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</si>
  <si>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</si>
  <si>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</si>
  <si>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</si>
  <si>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</si>
  <si>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</si>
  <si>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</si>
  <si>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</si>
  <si>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</si>
  <si>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</si>
  <si>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</si>
  <si>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</si>
  <si>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</si>
  <si>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</si>
  <si>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</si>
  <si>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</si>
  <si>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</si>
  <si>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</si>
  <si>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</si>
  <si>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</si>
  <si>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</si>
  <si>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</si>
  <si>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</si>
  <si>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</si>
  <si>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</si>
  <si>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</si>
  <si>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</si>
  <si>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</si>
  <si>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</si>
  <si>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</si>
  <si>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</si>
  <si>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</si>
  <si>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</si>
  <si>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</si>
  <si>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</si>
  <si>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</si>
  <si>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</si>
  <si>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</si>
  <si>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</si>
  <si>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</si>
  <si>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</si>
  <si>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</si>
  <si>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</si>
  <si>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</si>
  <si>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</si>
  <si>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</si>
  <si>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</si>
  <si>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</si>
  <si>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</si>
  <si>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</si>
  <si>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</si>
  <si>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</si>
  <si>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</si>
  <si>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</si>
  <si>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</si>
  <si>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</si>
  <si>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</si>
  <si>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</si>
  <si>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</si>
  <si>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</si>
  <si>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</si>
  <si>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</si>
  <si>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</si>
  <si>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</si>
  <si>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</si>
  <si>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</si>
  <si>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</si>
  <si>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</si>
  <si>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</si>
  <si>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</si>
  <si>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</si>
  <si>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</si>
  <si>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</si>
  <si>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</si>
  <si>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</si>
  <si>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</si>
  <si>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</si>
  <si>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</si>
  <si>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</si>
  <si>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</si>
  <si>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</si>
  <si>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</si>
  <si>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</si>
  <si>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</si>
  <si>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</si>
  <si>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</si>
  <si>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</si>
  <si>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</si>
  <si>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</si>
  <si>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</si>
  <si>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</si>
  <si>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</si>
  <si>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</si>
  <si>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</si>
  <si>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</si>
  <si>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</si>
  <si>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</si>
  <si>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</si>
  <si>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</si>
  <si>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</si>
  <si>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</si>
  <si>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</si>
  <si>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</si>
  <si>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</si>
  <si>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</si>
  <si>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</si>
  <si>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</si>
  <si>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</si>
  <si>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</si>
  <si>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</si>
  <si>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</si>
  <si>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</si>
  <si>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</si>
  <si>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</si>
  <si>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</si>
  <si>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</si>
  <si>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</si>
  <si>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</si>
  <si>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</si>
  <si>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</si>
  <si>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</si>
  <si>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</si>
  <si>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</si>
  <si>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</si>
  <si>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</si>
  <si>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</si>
  <si>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</si>
  <si>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</si>
  <si>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</si>
  <si>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</si>
  <si>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</si>
  <si>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</si>
  <si>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</si>
  <si>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</si>
  <si>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</si>
  <si>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</si>
  <si>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</si>
  <si>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</si>
  <si>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</si>
  <si>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</si>
  <si>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</si>
  <si>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</si>
  <si>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</si>
  <si>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</si>
  <si>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</si>
  <si>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</si>
  <si>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</si>
  <si>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</si>
  <si>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</si>
  <si>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</si>
  <si>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</si>
  <si>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</si>
  <si>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</si>
  <si>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</si>
  <si>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</si>
  <si>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</si>
  <si>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</si>
  <si>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</si>
  <si>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</si>
  <si>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</si>
  <si>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</si>
  <si>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</si>
  <si>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</si>
  <si>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</si>
  <si>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</si>
  <si>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</si>
  <si>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</si>
  <si>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</si>
  <si>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</si>
  <si>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</si>
  <si>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</si>
  <si>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</si>
  <si>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</si>
  <si>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</si>
  <si>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</si>
  <si>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</si>
  <si>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</si>
  <si>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</si>
  <si>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</si>
  <si>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</si>
  <si>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</si>
  <si>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</si>
  <si>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</si>
  <si>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</si>
  <si>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</si>
  <si>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</si>
  <si>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</si>
  <si>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</si>
  <si>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</si>
  <si>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</si>
  <si>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</si>
  <si>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</si>
  <si>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</si>
  <si>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</si>
  <si>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</si>
  <si>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</si>
  <si>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</si>
  <si>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</si>
  <si>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</si>
  <si>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</si>
  <si>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</si>
  <si>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</si>
  <si>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</si>
  <si>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</si>
  <si>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</si>
  <si>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</si>
  <si>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</si>
  <si>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</si>
  <si>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</si>
  <si>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</si>
  <si>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</si>
  <si>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</si>
  <si>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</si>
  <si>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</si>
  <si>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</si>
  <si>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</si>
  <si>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</si>
  <si>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</si>
  <si>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</si>
  <si>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</si>
  <si>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</si>
  <si>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</si>
  <si>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</si>
  <si>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</si>
  <si>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</si>
  <si>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</si>
  <si>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</si>
  <si>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</si>
  <si>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</si>
  <si>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</si>
  <si>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</si>
  <si>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</si>
  <si>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</si>
  <si>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</si>
  <si>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</si>
  <si>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</si>
  <si>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</si>
  <si>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</si>
  <si>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</si>
  <si>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</si>
  <si>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</si>
  <si>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</si>
  <si>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</si>
  <si>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</si>
  <si>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</si>
  <si>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</si>
  <si>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</si>
  <si>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</si>
  <si>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</si>
  <si>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</si>
  <si>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</si>
  <si>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</si>
  <si>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</si>
  <si>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</si>
  <si>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</si>
  <si>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</si>
  <si>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</si>
  <si>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</si>
  <si>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</si>
  <si>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</si>
  <si>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</si>
  <si>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</si>
  <si>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</si>
  <si>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</si>
  <si>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</si>
  <si>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</si>
  <si>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</si>
  <si>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</si>
  <si>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</si>
  <si>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</si>
  <si>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</si>
  <si>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</si>
  <si>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</si>
  <si>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</si>
  <si>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</si>
  <si>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</si>
  <si>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</si>
  <si>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</si>
  <si>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</si>
  <si>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</si>
  <si>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</si>
  <si>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</si>
  <si>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</si>
  <si>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</si>
  <si>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</si>
  <si>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</si>
  <si>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</si>
  <si>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</si>
  <si>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</si>
  <si>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</si>
  <si>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</si>
  <si>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</si>
  <si>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</si>
  <si>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</si>
  <si>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</si>
  <si>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</si>
  <si>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</si>
  <si>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</si>
  <si>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</si>
  <si>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</si>
  <si>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</si>
  <si>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</si>
  <si>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</si>
  <si>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</si>
  <si>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</si>
  <si>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</si>
  <si>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</si>
  <si>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</si>
  <si>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</si>
  <si>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</si>
  <si>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</si>
  <si>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</si>
  <si>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</si>
  <si>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</si>
  <si>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</si>
  <si>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</si>
  <si>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</si>
  <si>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</si>
  <si>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</si>
  <si>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</si>
  <si>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</si>
  <si>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</si>
  <si>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</si>
  <si>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</si>
  <si>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</si>
  <si>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</si>
  <si>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</si>
  <si>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</si>
  <si>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</si>
  <si>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</si>
  <si>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</si>
  <si>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</si>
  <si>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</si>
  <si>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</si>
  <si>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</si>
  <si>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</si>
  <si>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</si>
  <si>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</si>
  <si>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</si>
  <si>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</si>
  <si>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</si>
  <si>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</si>
  <si>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</si>
  <si>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</si>
  <si>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</si>
  <si>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</si>
  <si>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</si>
  <si>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</si>
  <si>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</si>
  <si>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</si>
  <si>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</si>
  <si>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</si>
  <si>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</si>
  <si>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</si>
  <si>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</si>
  <si>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</si>
  <si>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</si>
  <si>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</si>
  <si>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</si>
  <si>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</si>
  <si>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</si>
  <si>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</si>
  <si>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</si>
  <si>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</si>
  <si>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</si>
  <si>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</si>
  <si>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</si>
  <si>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</si>
  <si>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</si>
  <si>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</si>
  <si>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</si>
  <si>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</si>
  <si>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</si>
  <si>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</si>
  <si>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</si>
  <si>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</si>
  <si>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</si>
  <si>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</si>
  <si>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</si>
  <si>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</si>
  <si>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</si>
  <si>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</si>
  <si>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</si>
  <si>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</si>
  <si>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</si>
  <si>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</si>
  <si>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</si>
  <si>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</si>
  <si>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</si>
  <si>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</si>
  <si>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</si>
  <si>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</si>
  <si>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</si>
  <si>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</si>
  <si>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</si>
  <si>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</si>
  <si>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</si>
  <si>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</si>
  <si>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</si>
  <si>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</si>
  <si>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</si>
  <si>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</si>
  <si>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</si>
  <si>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</si>
  <si>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</si>
  <si>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</si>
  <si>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</si>
  <si>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</si>
  <si>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</si>
  <si>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</si>
  <si>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</si>
  <si>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</si>
  <si>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</si>
  <si>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</si>
  <si>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</si>
  <si>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</si>
  <si>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</si>
  <si>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</si>
  <si>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</si>
  <si>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</si>
  <si>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</si>
  <si>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</si>
  <si>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</si>
  <si>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</si>
  <si>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</si>
  <si>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</si>
  <si>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</si>
  <si>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</si>
  <si>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</si>
  <si>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</si>
  <si>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</si>
  <si>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</si>
  <si>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</si>
  <si>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</si>
  <si>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</si>
  <si>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</si>
  <si>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</si>
  <si>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</si>
  <si>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</si>
  <si>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</si>
  <si>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</si>
  <si>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</si>
  <si>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</si>
  <si>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</si>
  <si>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</si>
  <si>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</si>
  <si>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</si>
  <si>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</si>
  <si>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</si>
  <si>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</si>
  <si>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</si>
  <si>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</si>
  <si>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</si>
  <si>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</si>
  <si>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</si>
  <si>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</si>
  <si>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</si>
  <si>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</si>
  <si>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</si>
  <si>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</si>
  <si>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</si>
  <si>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</si>
  <si>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</si>
  <si>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</si>
  <si>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</si>
  <si>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</si>
  <si>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</si>
  <si>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</si>
  <si>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</si>
  <si>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</si>
  <si>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</si>
  <si>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</si>
  <si>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</si>
  <si>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</si>
  <si>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</si>
  <si>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</si>
  <si>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</si>
  <si>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</si>
  <si>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</si>
  <si>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</si>
  <si>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</si>
  <si>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</si>
  <si>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</si>
  <si>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</si>
  <si>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</si>
  <si>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</si>
  <si>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</si>
  <si>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</si>
  <si>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</si>
  <si>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</si>
  <si>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</si>
  <si>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</si>
  <si>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</si>
  <si>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</si>
  <si>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</si>
  <si>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</si>
  <si>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</si>
  <si>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</si>
  <si>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</si>
  <si>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</si>
  <si>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</si>
  <si>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</si>
  <si>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</si>
  <si>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</si>
  <si>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</si>
  <si>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</si>
  <si>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</si>
  <si>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</si>
  <si>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</si>
  <si>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</si>
  <si>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</si>
  <si>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</si>
  <si>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</si>
  <si>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</si>
  <si>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</si>
  <si>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</si>
  <si>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</si>
  <si>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</si>
  <si>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</si>
  <si>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</si>
  <si>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</si>
  <si>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</si>
  <si>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</si>
  <si>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</si>
  <si>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</si>
  <si>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</si>
  <si>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</si>
  <si>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</si>
  <si>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</si>
  <si>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</si>
  <si>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</si>
  <si>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</si>
  <si>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</si>
  <si>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</si>
  <si>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</si>
  <si>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</si>
  <si>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</si>
  <si>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</si>
  <si>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</si>
  <si>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</si>
  <si>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</si>
  <si>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</si>
  <si>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</si>
  <si>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</si>
  <si>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</si>
  <si>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</si>
  <si>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</si>
  <si>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</si>
  <si>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</si>
  <si>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</si>
  <si>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</si>
  <si>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</si>
  <si>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</si>
  <si>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</si>
  <si>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</si>
  <si>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</si>
  <si>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</si>
  <si>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</si>
  <si>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</si>
  <si>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</si>
  <si>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</si>
  <si>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</si>
  <si>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</si>
  <si>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</si>
  <si>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</si>
  <si>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</si>
  <si>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</si>
  <si>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</si>
  <si>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</si>
  <si>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</si>
  <si>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</si>
  <si>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</si>
  <si>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</si>
  <si>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</si>
  <si>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</si>
  <si>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</si>
  <si>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</si>
  <si>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</si>
  <si>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</si>
  <si>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</si>
  <si>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</si>
  <si>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</si>
  <si>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</si>
  <si>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</si>
  <si>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</si>
  <si>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</si>
  <si>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</si>
  <si>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</si>
  <si>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</si>
  <si>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</si>
  <si>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</si>
  <si>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</si>
  <si>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</si>
  <si>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</si>
  <si>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</si>
  <si>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</si>
  <si>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</si>
  <si>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</si>
  <si>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</si>
  <si>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</si>
  <si>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</si>
  <si>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</si>
  <si>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</si>
  <si>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</si>
  <si>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</si>
  <si>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</si>
  <si>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</si>
  <si>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</si>
  <si>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</si>
  <si>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</si>
  <si>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</si>
  <si>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</si>
  <si>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</si>
  <si>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</si>
  <si>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</si>
  <si>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</si>
  <si>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</si>
  <si>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</si>
  <si>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</si>
  <si>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</si>
  <si>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</si>
  <si>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</si>
  <si>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</si>
  <si>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</si>
  <si>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</si>
  <si>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</si>
  <si>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</si>
  <si>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</si>
  <si>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</si>
  <si>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</si>
  <si>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</si>
  <si>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</si>
  <si>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</si>
  <si>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</si>
  <si>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</si>
  <si>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</si>
  <si>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</si>
  <si>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</si>
  <si>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</si>
  <si>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</si>
  <si>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</si>
  <si>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</si>
  <si>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</si>
  <si>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</si>
  <si>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</si>
  <si>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</si>
  <si>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</si>
  <si>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</si>
  <si>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</si>
  <si>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</si>
  <si>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</si>
  <si>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</si>
  <si>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</si>
  <si>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</si>
  <si>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</si>
  <si>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</si>
  <si>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</si>
  <si>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</si>
  <si>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</si>
  <si>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</si>
  <si>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</si>
  <si>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</si>
  <si>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</si>
  <si>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</si>
  <si>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</si>
  <si>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</si>
  <si>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</si>
  <si>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</si>
  <si>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</si>
  <si>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</si>
  <si>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</si>
  <si>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</si>
  <si>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</si>
  <si>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</si>
  <si>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</si>
  <si>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</si>
  <si>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</si>
  <si>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</si>
  <si>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</si>
  <si>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</si>
  <si>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</si>
  <si>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</si>
  <si>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</si>
  <si>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</si>
  <si>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</si>
  <si>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</si>
  <si>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</si>
  <si>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</si>
  <si>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</si>
  <si>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</si>
  <si>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</si>
  <si>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</si>
  <si>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</si>
  <si>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</si>
  <si>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</si>
  <si>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</si>
  <si>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</si>
  <si>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</si>
  <si>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</si>
  <si>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</si>
  <si>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</si>
  <si>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</si>
  <si>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</si>
  <si>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</si>
  <si>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</si>
  <si>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</si>
  <si>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</si>
  <si>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</si>
  <si>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</si>
  <si>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</si>
  <si>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</si>
  <si>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</si>
  <si>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</si>
  <si>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</si>
  <si>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</si>
  <si>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</si>
  <si>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</si>
  <si>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</si>
  <si>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</si>
  <si>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</si>
  <si>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</si>
  <si>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</si>
  <si>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</si>
  <si>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</si>
  <si>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</si>
  <si>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</si>
  <si>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</si>
  <si>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</si>
  <si>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</si>
  <si>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</si>
  <si>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</si>
  <si>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</si>
  <si>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</si>
  <si>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</si>
  <si>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</si>
  <si>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</si>
  <si>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</si>
  <si>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</si>
  <si>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</si>
  <si>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</si>
  <si>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</si>
  <si>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</si>
  <si>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</si>
  <si>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</si>
  <si>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</si>
  <si>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</si>
  <si>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</si>
  <si>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</si>
  <si>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</si>
  <si>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</si>
  <si>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</si>
  <si>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</si>
  <si>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</si>
  <si>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</si>
  <si>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</si>
  <si>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</si>
  <si>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</si>
  <si>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</si>
  <si>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</si>
  <si>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</si>
  <si>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</si>
  <si>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</si>
  <si>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</si>
  <si>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</si>
  <si>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</si>
  <si>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</si>
  <si>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</si>
  <si>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</si>
  <si>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</si>
  <si>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</si>
  <si>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</si>
  <si>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</si>
  <si>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</si>
  <si>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</si>
  <si>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</si>
  <si>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</si>
  <si>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</si>
  <si>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</si>
  <si>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</si>
  <si>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</si>
  <si>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</si>
  <si>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</si>
  <si>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</si>
  <si>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</si>
  <si>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</si>
  <si>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</si>
  <si>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</si>
  <si>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</si>
  <si>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</si>
  <si>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</si>
  <si>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</si>
  <si>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</si>
  <si>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</si>
  <si>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</si>
  <si>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</si>
  <si>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</si>
  <si>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</si>
  <si>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</si>
  <si>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</si>
  <si>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</si>
  <si>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</si>
  <si>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</si>
  <si>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</si>
  <si>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</si>
  <si>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</si>
  <si>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</si>
  <si>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</si>
  <si>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</si>
  <si>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</si>
  <si>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</si>
  <si>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</si>
  <si>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</si>
  <si>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</si>
  <si>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</si>
  <si>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</si>
  <si>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</si>
  <si>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</si>
  <si>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</si>
  <si>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</si>
  <si>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</si>
  <si>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</si>
  <si>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</si>
  <si>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</si>
  <si>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</si>
  <si>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</si>
  <si>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</si>
  <si>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</si>
  <si>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</si>
  <si>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</si>
  <si>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</si>
  <si>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</si>
  <si>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</si>
  <si>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</si>
  <si>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</si>
  <si>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</si>
  <si>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</si>
  <si>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</si>
  <si>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</si>
  <si>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</si>
  <si>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</si>
  <si>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</si>
  <si>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</si>
  <si>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</si>
  <si>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</si>
  <si>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</si>
  <si>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</si>
  <si>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</si>
  <si>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</si>
  <si>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</si>
  <si>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</si>
  <si>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</si>
  <si>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</si>
  <si>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</si>
  <si>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</si>
  <si>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</si>
  <si>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</si>
  <si>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</si>
  <si>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</si>
  <si>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</si>
  <si>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</si>
  <si>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</si>
  <si>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</si>
  <si>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</si>
  <si>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</si>
  <si>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</si>
  <si>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</si>
  <si>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</si>
  <si>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</si>
  <si>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</si>
  <si>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</si>
  <si>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</si>
  <si>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</si>
  <si>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</si>
  <si>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</si>
  <si>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</si>
  <si>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</si>
  <si>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</si>
  <si>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</si>
  <si>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</si>
  <si>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</si>
  <si>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</si>
  <si>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</si>
  <si>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</si>
  <si>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</si>
  <si>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</si>
  <si>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</si>
  <si>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</si>
  <si>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</si>
  <si>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</si>
  <si>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</si>
  <si>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</si>
  <si>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</si>
  <si>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</si>
  <si>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</si>
  <si>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</si>
  <si>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</si>
  <si>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</si>
  <si>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</si>
  <si>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</si>
  <si>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</si>
  <si>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</si>
  <si>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</si>
  <si>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</si>
  <si>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</si>
  <si>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</si>
  <si>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</si>
  <si>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</si>
  <si>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</si>
  <si>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</si>
  <si>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</si>
  <si>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</si>
  <si>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</si>
  <si>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</si>
  <si>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</si>
  <si>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</si>
  <si>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</si>
  <si>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</si>
  <si>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</si>
  <si>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</si>
  <si>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</si>
  <si>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</si>
  <si>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</si>
  <si>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</si>
  <si>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</si>
  <si>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</si>
  <si>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</si>
  <si>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</si>
  <si>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</si>
  <si>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</si>
  <si>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</si>
  <si>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</si>
  <si>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</si>
  <si>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</si>
  <si>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</si>
  <si>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</si>
  <si>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</si>
  <si>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</si>
  <si>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</si>
  <si>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</si>
  <si>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</si>
  <si>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</si>
  <si>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</si>
  <si>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</si>
  <si>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</si>
  <si>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</si>
  <si>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</si>
  <si>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</si>
  <si>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</si>
  <si>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</si>
  <si>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</si>
  <si>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</si>
  <si>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</si>
  <si>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</si>
  <si>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</si>
  <si>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</si>
  <si>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</si>
  <si>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</si>
  <si>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</si>
  <si>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</si>
  <si>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</si>
  <si>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</si>
  <si>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</si>
  <si>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</si>
  <si>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</si>
  <si>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</si>
  <si>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</si>
  <si>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</si>
  <si>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</si>
  <si>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</si>
  <si>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</si>
  <si>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</si>
  <si>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</si>
  <si>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</si>
  <si>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</si>
  <si>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</si>
  <si>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</si>
  <si>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</si>
  <si>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</si>
  <si>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</si>
  <si>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</si>
  <si>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</si>
  <si>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</si>
  <si>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</si>
  <si>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</si>
  <si>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</si>
  <si>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</si>
  <si>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</si>
  <si>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</si>
  <si>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</si>
  <si>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</si>
  <si>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</si>
  <si>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</si>
  <si>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</si>
  <si>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</si>
  <si>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</si>
  <si>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</si>
  <si>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</si>
  <si>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</si>
  <si>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</si>
  <si>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</si>
  <si>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</si>
  <si>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</si>
  <si>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</si>
  <si>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</si>
  <si>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</si>
  <si>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</si>
  <si>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</si>
  <si>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</si>
  <si>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</si>
  <si>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</si>
  <si>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</si>
  <si>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</si>
  <si>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</si>
  <si>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</si>
  <si>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</si>
  <si>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</si>
  <si>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</si>
  <si>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</si>
  <si>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</si>
  <si>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</si>
  <si>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</si>
  <si>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</si>
  <si>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</si>
  <si>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</si>
  <si>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</si>
  <si>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</si>
  <si>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</si>
  <si>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</si>
  <si>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</si>
  <si>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</si>
  <si>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</si>
  <si>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</si>
  <si>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</si>
  <si>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</si>
  <si>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</si>
  <si>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</si>
  <si>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</si>
  <si>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</si>
  <si>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</si>
  <si>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</si>
  <si>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</si>
  <si>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</si>
  <si>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</si>
  <si>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</si>
  <si>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</si>
  <si>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</si>
  <si>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</si>
  <si>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</si>
  <si>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</si>
  <si>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</si>
  <si>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</si>
  <si>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</si>
  <si>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</si>
  <si>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</si>
  <si>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</si>
  <si>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</si>
  <si>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</si>
  <si>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</si>
  <si>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</si>
  <si>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</si>
  <si>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</si>
  <si>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</si>
  <si>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</si>
  <si>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</si>
  <si>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</si>
  <si>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</si>
  <si>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</si>
  <si>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</si>
  <si>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</si>
  <si>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</si>
  <si>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</si>
  <si>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</si>
  <si>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</si>
  <si>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</si>
  <si>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</si>
  <si>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</si>
  <si>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</si>
  <si>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</si>
  <si>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</si>
  <si>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</si>
  <si>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</si>
  <si>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</si>
  <si>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</si>
  <si>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</si>
  <si>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</si>
  <si>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</si>
  <si>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</si>
  <si>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</si>
  <si>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</si>
  <si>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</si>
  <si>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</si>
  <si>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</si>
  <si>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</si>
  <si>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</si>
  <si>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</si>
  <si>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</si>
  <si>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</si>
  <si>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</si>
  <si>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</si>
  <si>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</si>
  <si>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</si>
  <si>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</si>
  <si>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</si>
  <si>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</si>
  <si>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</si>
  <si>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</si>
  <si>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</si>
  <si>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</si>
  <si>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</si>
  <si>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</si>
  <si>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</si>
  <si>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</si>
  <si>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</si>
  <si>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</si>
  <si>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</si>
  <si>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</si>
  <si>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</si>
  <si>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</si>
  <si>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</si>
  <si>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</si>
  <si>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</si>
  <si>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</si>
  <si>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</si>
  <si>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</si>
  <si>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</si>
  <si>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</si>
  <si>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</si>
  <si>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</si>
  <si>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</si>
  <si>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</si>
  <si>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</si>
  <si>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</si>
  <si>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</si>
  <si>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</si>
  <si>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</si>
  <si>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</si>
  <si>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</si>
  <si>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</si>
  <si>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</si>
  <si>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</si>
  <si>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</si>
  <si>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</si>
  <si>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</si>
  <si>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</si>
  <si>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</si>
  <si>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</si>
  <si>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</si>
  <si>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</si>
  <si>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</si>
  <si>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</si>
  <si>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</si>
  <si>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</si>
  <si>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</si>
  <si>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</si>
  <si>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</si>
  <si>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</si>
  <si>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</si>
  <si>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</si>
  <si>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</si>
  <si>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</si>
  <si>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</si>
  <si>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</si>
  <si>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</si>
  <si>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</si>
  <si>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</si>
  <si>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</si>
  <si>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</si>
  <si>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</si>
  <si>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</si>
  <si>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</si>
  <si>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</si>
  <si>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</si>
  <si>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</si>
  <si>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</si>
  <si>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</si>
  <si>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</si>
  <si>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</si>
  <si>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</si>
  <si>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</si>
  <si>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</si>
  <si>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</si>
  <si>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</si>
  <si>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</si>
  <si>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</si>
  <si>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</si>
  <si>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</si>
  <si>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</si>
  <si>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</si>
  <si>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</si>
  <si>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</si>
  <si>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</si>
  <si>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</si>
  <si>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</si>
  <si>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</si>
  <si>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</si>
  <si>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</si>
  <si>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</si>
  <si>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</si>
  <si>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</si>
  <si>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</si>
  <si>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</si>
  <si>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</si>
  <si>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</si>
  <si>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</si>
  <si>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</si>
  <si>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</si>
  <si>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</si>
  <si>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</si>
  <si>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</si>
  <si>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</si>
  <si>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</si>
  <si>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</si>
  <si>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</si>
  <si>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</si>
  <si>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</si>
  <si>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</si>
  <si>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</si>
  <si>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</si>
  <si>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</si>
  <si>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</si>
  <si>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</si>
  <si>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</si>
  <si>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</si>
  <si>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</si>
  <si>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</si>
  <si>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</si>
  <si>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</si>
  <si>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</si>
  <si>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</si>
  <si>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</si>
  <si>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</si>
  <si>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</si>
  <si>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</si>
  <si>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</si>
  <si>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</si>
  <si>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</si>
  <si>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</si>
  <si>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</si>
  <si>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</si>
  <si>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</si>
  <si>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</si>
  <si>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</si>
  <si>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</si>
  <si>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</si>
  <si>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</si>
  <si>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</si>
  <si>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</si>
  <si>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</si>
  <si>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</si>
  <si>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</si>
  <si>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</si>
  <si>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</si>
  <si>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</si>
  <si>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</si>
  <si>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</si>
  <si>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</si>
  <si>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</si>
  <si>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</si>
  <si>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</si>
  <si>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</si>
  <si>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</si>
  <si>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</si>
  <si>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</si>
  <si>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</si>
  <si>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</si>
  <si>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</si>
  <si>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</si>
  <si>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</si>
  <si>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</si>
  <si>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</si>
  <si>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</si>
  <si>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</si>
  <si>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</si>
  <si>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</si>
  <si>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</si>
  <si>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</si>
  <si>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</si>
  <si>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</si>
  <si>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</si>
  <si>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</si>
  <si>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</si>
  <si>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</si>
  <si>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</si>
  <si>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</si>
  <si>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</si>
  <si>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</si>
  <si>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</si>
  <si>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</si>
  <si>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</si>
  <si>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</si>
  <si>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</si>
  <si>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</si>
  <si>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</si>
  <si>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</si>
  <si>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</si>
  <si>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</si>
  <si>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</si>
  <si>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</si>
  <si>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</si>
  <si>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</si>
  <si>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</si>
  <si>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</si>
  <si>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</si>
  <si>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</si>
  <si>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</si>
  <si>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</si>
  <si>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</si>
  <si>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</si>
  <si>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</si>
  <si>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</si>
  <si>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</si>
  <si>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</si>
  <si>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</si>
  <si>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</si>
  <si>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</si>
  <si>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</si>
  <si>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</si>
  <si>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</si>
  <si>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</si>
  <si>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</si>
  <si>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</si>
  <si>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</si>
  <si>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</si>
  <si>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</si>
  <si>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</si>
  <si>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</si>
  <si>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</si>
  <si>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</si>
  <si>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</si>
  <si>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</si>
  <si>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</si>
  <si>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</si>
  <si>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</si>
  <si>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</si>
  <si>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</si>
  <si>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</si>
  <si>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</si>
  <si>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</si>
  <si>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</si>
  <si>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</si>
  <si>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</si>
  <si>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</si>
  <si>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</si>
  <si>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</si>
  <si>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</si>
  <si>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</si>
  <si>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</si>
  <si>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</si>
  <si>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</si>
  <si>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</si>
  <si>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</si>
  <si>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</si>
  <si>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</si>
  <si>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</si>
  <si>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</si>
  <si>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</si>
  <si>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</si>
  <si>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</si>
  <si>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</si>
  <si>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</si>
  <si>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</si>
  <si>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</si>
  <si>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</si>
  <si>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</si>
  <si>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</si>
  <si>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</si>
  <si>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</si>
  <si>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</si>
  <si>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</si>
  <si>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</si>
  <si>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</si>
  <si>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</si>
  <si>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</si>
  <si>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</si>
  <si>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</si>
  <si>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</si>
  <si>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</si>
  <si>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</si>
  <si>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</si>
  <si>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</si>
  <si>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</si>
  <si>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</si>
  <si>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</si>
  <si>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</si>
  <si>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</si>
  <si>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</si>
  <si>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</si>
  <si>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</si>
  <si>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</si>
  <si>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</si>
  <si>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</si>
  <si>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</si>
  <si>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</si>
  <si>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</si>
  <si>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</si>
  <si>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</si>
  <si>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</si>
  <si>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</si>
  <si>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</si>
  <si>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</si>
  <si>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</si>
  <si>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</si>
  <si>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</si>
  <si>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</si>
  <si>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</si>
  <si>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</si>
  <si>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</si>
  <si>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</si>
  <si>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</si>
  <si>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</si>
  <si>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</si>
  <si>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</si>
  <si>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</si>
  <si>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</si>
  <si>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</si>
  <si>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</si>
  <si>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</si>
  <si>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</si>
  <si>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</si>
  <si>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</si>
  <si>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</si>
  <si>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</si>
  <si>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</si>
  <si>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</si>
  <si>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</si>
  <si>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</si>
  <si>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</si>
  <si>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</si>
  <si>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</si>
  <si>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</si>
  <si>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</si>
  <si>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</si>
  <si>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</si>
  <si>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</si>
  <si>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</si>
  <si>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</si>
  <si>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</si>
  <si>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</si>
  <si>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</si>
  <si>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</si>
  <si>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</si>
  <si>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</si>
  <si>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</si>
  <si>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</si>
  <si>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</si>
  <si>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</si>
  <si>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</si>
  <si>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</si>
  <si>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</si>
  <si>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</si>
  <si>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</si>
  <si>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</si>
  <si>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</si>
  <si>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</si>
  <si>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</si>
  <si>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</si>
  <si>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</si>
  <si>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</si>
  <si>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</si>
  <si>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</si>
  <si>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</si>
  <si>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</si>
  <si>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</si>
  <si>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</si>
  <si>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</si>
  <si>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</si>
  <si>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</si>
  <si>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</si>
  <si>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</si>
  <si>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</si>
  <si>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</si>
  <si>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</si>
  <si>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</si>
  <si>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</si>
  <si>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</si>
  <si>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</si>
  <si>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</si>
  <si>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</si>
  <si>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</si>
  <si>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</si>
  <si>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</si>
  <si>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</si>
  <si>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</si>
  <si>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</si>
  <si>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</si>
  <si>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</si>
  <si>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</si>
  <si>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</si>
  <si>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</si>
  <si>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</si>
  <si>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</si>
  <si>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</si>
  <si>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</si>
  <si>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</si>
  <si>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</si>
  <si>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</si>
  <si>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</si>
  <si>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</si>
  <si>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</si>
  <si>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</si>
  <si>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</si>
  <si>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</si>
  <si>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</si>
  <si>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</si>
  <si>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</si>
  <si>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</si>
  <si>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</si>
  <si>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</si>
  <si>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</si>
  <si>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</si>
  <si>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</si>
  <si>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</si>
  <si>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</si>
  <si>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</si>
  <si>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</si>
  <si>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</si>
  <si>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</si>
  <si>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</si>
  <si>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</si>
  <si>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</si>
  <si>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</si>
  <si>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</si>
  <si>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</si>
  <si>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</si>
  <si>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</si>
  <si>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</si>
  <si>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</si>
  <si>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</si>
  <si>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</si>
  <si>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</si>
  <si>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</si>
  <si>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</si>
  <si>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</si>
  <si>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</si>
  <si>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</si>
  <si>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</si>
  <si>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</si>
  <si>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</si>
  <si>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</si>
  <si>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</si>
  <si>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</si>
  <si>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</si>
  <si>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</si>
  <si>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</si>
  <si>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</si>
  <si>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</si>
  <si>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</si>
  <si>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</si>
  <si>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</si>
  <si>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</si>
  <si>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</si>
  <si>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</si>
  <si>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</si>
  <si>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</si>
  <si>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</si>
  <si>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</si>
  <si>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</si>
  <si>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</si>
  <si>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</si>
  <si>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</si>
  <si>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</si>
  <si>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</si>
  <si>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</si>
  <si>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</si>
  <si>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</si>
  <si>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</si>
  <si>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</si>
  <si>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</si>
  <si>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</si>
  <si>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</si>
  <si>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</si>
  <si>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</si>
  <si>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</si>
  <si>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</si>
  <si>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</si>
  <si>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</si>
  <si>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</si>
  <si>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</si>
  <si>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</si>
  <si>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</si>
  <si>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</si>
  <si>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</si>
  <si>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</si>
  <si>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</si>
  <si>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</si>
  <si>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</si>
  <si>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</si>
  <si>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</si>
  <si>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</si>
  <si>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</si>
  <si>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</si>
  <si>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</si>
  <si>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</si>
  <si>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</si>
  <si>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</si>
  <si>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</si>
  <si>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</si>
  <si>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</si>
  <si>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</si>
  <si>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</si>
  <si>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</si>
  <si>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</si>
  <si>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</si>
  <si>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</si>
  <si>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</si>
  <si>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</si>
  <si>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</si>
  <si>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</si>
  <si>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</si>
  <si>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</si>
  <si>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</si>
  <si>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</si>
  <si>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</si>
  <si>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</si>
  <si>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</si>
  <si>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</si>
  <si>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</si>
  <si>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</si>
  <si>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</si>
  <si>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</si>
  <si>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</si>
  <si>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</si>
  <si>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</si>
  <si>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</si>
  <si>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</si>
  <si>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</si>
  <si>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</si>
  <si>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</si>
  <si>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</si>
  <si>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</si>
  <si>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</si>
  <si>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</si>
  <si>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</si>
  <si>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</si>
  <si>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</si>
  <si>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</si>
  <si>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</si>
  <si>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</si>
  <si>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</si>
  <si>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</si>
  <si>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</si>
  <si>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</si>
  <si>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</si>
  <si>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</si>
  <si>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</si>
  <si>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</si>
  <si>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</si>
  <si>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</si>
  <si>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</si>
  <si>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</si>
  <si>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</si>
  <si>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</si>
  <si>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</si>
  <si>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</si>
  <si>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</si>
  <si>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</si>
  <si>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</si>
  <si>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</si>
  <si>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</si>
  <si>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</si>
  <si>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</si>
  <si>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</si>
  <si>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</si>
  <si>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</si>
  <si>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</si>
  <si>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</si>
  <si>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</si>
  <si>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</si>
  <si>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</si>
  <si>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</si>
  <si>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</si>
  <si>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</si>
  <si>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</si>
  <si>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</si>
  <si>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</si>
  <si>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</si>
  <si>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</si>
  <si>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</si>
  <si>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</si>
  <si>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</si>
  <si>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</si>
  <si>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</si>
  <si>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</si>
  <si>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</si>
  <si>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</si>
  <si>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</si>
  <si>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</si>
  <si>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</si>
  <si>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</si>
  <si>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</si>
  <si>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</si>
  <si>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</si>
  <si>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</si>
  <si>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</si>
  <si>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</si>
  <si>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</si>
  <si>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</si>
  <si>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</si>
  <si>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</si>
  <si>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</si>
  <si>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</si>
  <si>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</si>
  <si>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</si>
  <si>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</si>
  <si>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</si>
  <si>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</si>
  <si>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</si>
  <si>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</si>
  <si>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</si>
  <si>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</si>
  <si>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</si>
  <si>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</si>
  <si>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</si>
  <si>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</si>
  <si>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</si>
  <si>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</si>
  <si>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</si>
  <si>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</si>
  <si>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</si>
  <si>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</si>
  <si>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</si>
  <si>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</si>
  <si>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</si>
  <si>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</si>
  <si>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</si>
  <si>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</si>
  <si>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</si>
  <si>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</si>
  <si>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</si>
  <si>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</si>
  <si>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</si>
  <si>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</si>
  <si>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</si>
  <si>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</si>
  <si>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</si>
  <si>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</si>
  <si>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</si>
  <si>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</si>
  <si>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</si>
  <si>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</si>
  <si>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</si>
  <si>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</si>
  <si>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</si>
  <si>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</si>
  <si>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</si>
  <si>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</si>
  <si>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</si>
  <si>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</si>
  <si>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</si>
  <si>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</si>
  <si>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</si>
  <si>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</si>
  <si>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</si>
  <si>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</si>
  <si>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</si>
  <si>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</si>
  <si>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</si>
  <si>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</si>
  <si>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</si>
  <si>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</si>
  <si>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</si>
  <si>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</si>
  <si>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</si>
  <si>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</si>
  <si>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</si>
  <si>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</si>
  <si>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</si>
  <si>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</si>
  <si>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</si>
  <si>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</si>
  <si>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</si>
  <si>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</si>
  <si>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</si>
  <si>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</si>
  <si>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</si>
  <si>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</si>
  <si>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</si>
  <si>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</si>
  <si>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</si>
  <si>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</si>
  <si>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</si>
  <si>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</si>
  <si>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</si>
  <si>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</si>
  <si>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</si>
  <si>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</si>
  <si>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</si>
  <si>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</si>
  <si>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</si>
  <si>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</si>
  <si>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</si>
  <si>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</si>
  <si>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</si>
  <si>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</si>
  <si>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</si>
  <si>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</si>
  <si>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</si>
  <si>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</si>
  <si>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</si>
  <si>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</si>
  <si>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</si>
  <si>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</si>
  <si>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</si>
  <si>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</si>
  <si>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</si>
  <si>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</si>
  <si>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</si>
  <si>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</si>
  <si>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</si>
  <si>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</si>
  <si>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</si>
  <si>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</si>
  <si>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</si>
  <si>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</si>
  <si>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</si>
  <si>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</si>
  <si>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</si>
  <si>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</si>
  <si>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</si>
  <si>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</si>
  <si>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</si>
  <si>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</si>
  <si>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</si>
  <si>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</si>
  <si>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</si>
  <si>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</si>
  <si>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</si>
  <si>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</si>
  <si>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</si>
  <si>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</si>
  <si>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</si>
  <si>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</si>
  <si>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</si>
  <si>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</si>
  <si>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</si>
  <si>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</si>
  <si>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</si>
  <si>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</si>
  <si>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</si>
  <si>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</si>
  <si>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</si>
  <si>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</si>
  <si>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</si>
  <si>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</si>
  <si>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</si>
  <si>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</si>
  <si>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</si>
  <si>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</si>
  <si>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</si>
  <si>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</si>
  <si>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</si>
  <si>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</si>
  <si>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</si>
  <si>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</si>
  <si>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</si>
  <si>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</si>
  <si>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</si>
  <si>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</si>
  <si>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</si>
  <si>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</si>
  <si>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</si>
  <si>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</si>
  <si>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</si>
  <si>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</si>
  <si>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</si>
  <si>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</si>
  <si>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</si>
  <si>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</si>
  <si>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</si>
  <si>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</si>
  <si>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</si>
  <si>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</si>
  <si>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</si>
  <si>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</si>
  <si>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</si>
  <si>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</si>
  <si>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</si>
  <si>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</si>
  <si>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</si>
  <si>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</si>
  <si>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</si>
  <si>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</si>
  <si>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</si>
  <si>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</si>
  <si>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</si>
  <si>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</si>
  <si>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</si>
  <si>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</si>
  <si>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</si>
  <si>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</si>
  <si>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</si>
  <si>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</si>
  <si>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</si>
  <si>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</si>
  <si>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</si>
  <si>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</si>
  <si>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</si>
  <si>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</si>
  <si>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</si>
  <si>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</si>
  <si>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</si>
  <si>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</si>
  <si>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</si>
  <si>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</si>
  <si>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</si>
  <si>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</si>
  <si>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</si>
  <si>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</si>
  <si>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</si>
  <si>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</si>
  <si>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</si>
  <si>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</si>
  <si>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</si>
  <si>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</si>
  <si>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</si>
  <si>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</si>
  <si>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</si>
  <si>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</si>
  <si>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</si>
  <si>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</si>
  <si>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</si>
  <si>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</si>
  <si>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</si>
  <si>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</si>
  <si>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</si>
  <si>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</si>
  <si>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</si>
  <si>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</si>
  <si>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</si>
  <si>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</si>
  <si>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</si>
  <si>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</si>
  <si>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</si>
  <si>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</si>
  <si>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</si>
  <si>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</si>
  <si>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</si>
  <si>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</si>
  <si>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</si>
  <si>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</si>
  <si>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</si>
  <si>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</si>
  <si>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</si>
  <si>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</si>
  <si>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</si>
  <si>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</si>
  <si>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</si>
  <si>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</si>
  <si>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</si>
  <si>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</si>
  <si>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</si>
  <si>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</si>
  <si>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</si>
  <si>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</si>
  <si>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</si>
  <si>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</si>
  <si>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</si>
  <si>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</si>
  <si>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</si>
  <si>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</si>
  <si>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</si>
  <si>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</si>
  <si>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</si>
  <si>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</si>
  <si>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</si>
  <si>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</si>
  <si>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</si>
  <si>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</si>
  <si>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</si>
  <si>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</si>
  <si>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</si>
  <si>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</si>
  <si>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</si>
  <si>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</si>
  <si>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</si>
  <si>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</si>
  <si>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</si>
  <si>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</si>
  <si>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</si>
  <si>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</si>
  <si>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</si>
  <si>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</si>
  <si>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</si>
  <si>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</si>
  <si>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</si>
  <si>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</si>
  <si>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</si>
  <si>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</si>
  <si>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</si>
  <si>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</si>
  <si>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</si>
  <si>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</si>
  <si>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</si>
  <si>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</si>
  <si>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</si>
  <si>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</si>
  <si>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</si>
  <si>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</si>
  <si>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</si>
  <si>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</si>
  <si>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</si>
  <si>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</si>
  <si>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</si>
  <si>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</si>
  <si>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</si>
  <si>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</si>
  <si>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</si>
  <si>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</si>
  <si>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</si>
  <si>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</si>
  <si>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</si>
  <si>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</si>
  <si>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</si>
  <si>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</si>
  <si>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</si>
  <si>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</si>
  <si>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</si>
  <si>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</si>
  <si>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</si>
  <si>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</si>
  <si>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</si>
  <si>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</si>
  <si>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</si>
  <si>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</si>
  <si>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</si>
  <si>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</si>
  <si>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</si>
  <si>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</si>
  <si>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</si>
  <si>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</si>
  <si>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</si>
  <si>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</si>
  <si>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</si>
  <si>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</si>
  <si>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</si>
  <si>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</si>
  <si>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</si>
  <si>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</si>
  <si>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</si>
  <si>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</si>
  <si>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</si>
  <si>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</si>
  <si>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</si>
  <si>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</si>
  <si>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</si>
  <si>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</si>
  <si>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</si>
  <si>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</si>
  <si>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</si>
  <si>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</si>
  <si>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</si>
  <si>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</si>
  <si>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</si>
  <si>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</si>
  <si>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</si>
  <si>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</si>
  <si>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</si>
  <si>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</si>
  <si>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</si>
  <si>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</si>
  <si>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</si>
  <si>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</si>
  <si>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</si>
  <si>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</si>
  <si>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</si>
  <si>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</si>
  <si>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</si>
  <si>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</si>
  <si>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</si>
  <si>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</si>
  <si>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</si>
  <si>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</si>
  <si>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</si>
  <si>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</si>
  <si>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</si>
  <si>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</si>
  <si>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</si>
  <si>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</si>
  <si>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</si>
  <si>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</si>
  <si>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</si>
  <si>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</si>
  <si>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</si>
  <si>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</si>
  <si>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</si>
  <si>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</si>
  <si>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</si>
  <si>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</si>
  <si>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</si>
  <si>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</si>
  <si>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</si>
  <si>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</si>
  <si>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</si>
  <si>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</si>
  <si>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</si>
  <si>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</si>
  <si>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</si>
  <si>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</si>
  <si>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</si>
  <si>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</si>
  <si>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</si>
  <si>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</si>
  <si>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</si>
  <si>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</si>
  <si>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</si>
  <si>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</si>
  <si>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</si>
  <si>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</si>
  <si>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</si>
  <si>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</si>
  <si>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</si>
  <si>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</si>
  <si>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</si>
  <si>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</si>
  <si>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</si>
  <si>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</si>
  <si>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</si>
  <si>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</si>
  <si>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</si>
  <si>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</si>
  <si>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</si>
  <si>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</si>
  <si>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</si>
  <si>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</si>
  <si>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</si>
  <si>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</si>
  <si>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</si>
  <si>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</si>
  <si>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</si>
  <si>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</si>
  <si>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</si>
  <si>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</si>
  <si>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</si>
  <si>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</si>
  <si>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</si>
  <si>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</si>
  <si>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</si>
  <si>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</si>
  <si>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</si>
  <si>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</si>
  <si>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</si>
  <si>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</si>
  <si>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</si>
  <si>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</si>
  <si>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</si>
  <si>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</si>
  <si>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</si>
  <si>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</si>
  <si>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</si>
  <si>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</si>
  <si>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</si>
  <si>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</si>
  <si>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</si>
  <si>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</si>
  <si>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</si>
  <si>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</si>
  <si>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</si>
  <si>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</si>
  <si>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</si>
  <si>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</si>
  <si>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</si>
  <si>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</si>
  <si>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</si>
  <si>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</si>
  <si>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</si>
  <si>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</si>
  <si>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</si>
  <si>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</si>
  <si>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</si>
  <si>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</si>
  <si>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</si>
  <si>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</si>
  <si>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</si>
  <si>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</si>
  <si>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</si>
  <si>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</si>
  <si>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</si>
  <si>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</si>
  <si>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</si>
  <si>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</si>
  <si>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</si>
  <si>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</si>
  <si>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</si>
  <si>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</si>
  <si>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</si>
  <si>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</si>
  <si>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</si>
  <si>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</si>
  <si>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</si>
  <si>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</si>
  <si>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</si>
  <si>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</si>
  <si>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</si>
  <si>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</si>
  <si>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</si>
  <si>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</si>
  <si>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</si>
  <si>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</si>
  <si>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</si>
  <si>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</si>
  <si>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</si>
  <si>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</si>
  <si>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</si>
  <si>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</si>
  <si>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</si>
  <si>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</si>
  <si>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</si>
  <si>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</si>
  <si>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</si>
  <si>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</si>
  <si>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</si>
  <si>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</si>
  <si>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</si>
  <si>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</si>
  <si>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</si>
  <si>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</si>
  <si>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</si>
  <si>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</si>
  <si>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</si>
  <si>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</si>
  <si>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</si>
  <si>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</si>
  <si>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</si>
  <si>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</si>
  <si>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</si>
  <si>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</si>
  <si>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</si>
  <si>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</si>
  <si>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</si>
  <si>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</si>
  <si>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</si>
  <si>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</si>
  <si>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</si>
  <si>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</si>
  <si>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</si>
  <si>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</si>
  <si>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</si>
  <si>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</si>
  <si>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</si>
  <si>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</si>
  <si>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</si>
  <si>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</si>
  <si>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</si>
  <si>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</si>
  <si>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</si>
  <si>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</si>
  <si>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</si>
  <si>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</si>
  <si>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</si>
  <si>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</si>
  <si>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</si>
  <si>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</si>
  <si>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</si>
  <si>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</si>
  <si>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</si>
  <si>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</si>
  <si>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</si>
  <si>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</si>
  <si>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</si>
  <si>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</si>
  <si>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</si>
  <si>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</si>
  <si>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</si>
  <si>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</si>
  <si>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</si>
  <si>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</si>
  <si>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</si>
  <si>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</si>
  <si>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</si>
  <si>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</si>
  <si>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</si>
  <si>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</si>
  <si>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</si>
  <si>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</si>
  <si>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</si>
  <si>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</si>
  <si>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</si>
  <si>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</si>
  <si>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</si>
  <si>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</si>
  <si>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</si>
  <si>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</si>
  <si>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</si>
  <si>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</si>
  <si>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</si>
  <si>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</si>
  <si>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</si>
  <si>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</si>
  <si>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</si>
  <si>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</si>
  <si>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</si>
  <si>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</si>
  <si>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</si>
  <si>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</si>
  <si>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</si>
  <si>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</si>
  <si>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</si>
  <si>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</si>
  <si>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</si>
  <si>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</si>
  <si>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</si>
  <si>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</si>
  <si>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</si>
  <si>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</si>
  <si>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</si>
  <si>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</si>
  <si>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</si>
  <si>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</si>
  <si>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</si>
  <si>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</si>
  <si>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</si>
  <si>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</si>
  <si>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</si>
  <si>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</si>
  <si>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</si>
  <si>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</si>
  <si>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</si>
  <si>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</si>
  <si>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</si>
  <si>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</si>
  <si>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</si>
  <si>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</si>
  <si>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</si>
  <si>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</si>
  <si>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</si>
  <si>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</si>
  <si>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</si>
  <si>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</si>
  <si>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</si>
  <si>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</si>
  <si>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</si>
  <si>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</si>
  <si>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</si>
  <si>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</si>
  <si>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</si>
  <si>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</si>
  <si>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</si>
  <si>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</si>
  <si>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</si>
  <si>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</si>
  <si>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</si>
  <si>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</si>
  <si>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</si>
  <si>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</si>
  <si>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</si>
  <si>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</si>
  <si>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</si>
  <si>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</si>
  <si>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</si>
  <si>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</si>
  <si>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</si>
  <si>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</si>
  <si>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</si>
  <si>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</si>
  <si>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</si>
  <si>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</si>
  <si>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</si>
  <si>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</si>
  <si>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</si>
  <si>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</si>
  <si>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</si>
  <si>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</si>
  <si>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</si>
  <si>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</si>
  <si>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</si>
  <si>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</si>
  <si>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</si>
  <si>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</si>
  <si>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</si>
  <si>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</si>
  <si>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</si>
  <si>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</si>
  <si>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</si>
  <si>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</si>
  <si>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</si>
  <si>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</si>
  <si>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</si>
  <si>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</si>
  <si>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</si>
  <si>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</si>
  <si>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</si>
  <si>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</si>
  <si>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</si>
  <si>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</si>
  <si>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</si>
  <si>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</si>
  <si>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</si>
  <si>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</si>
  <si>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</si>
  <si>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</si>
  <si>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</si>
  <si>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</si>
  <si>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</si>
  <si>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</si>
  <si>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</si>
  <si>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</si>
  <si>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</si>
  <si>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</si>
  <si>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</si>
  <si>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</si>
  <si>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</si>
  <si>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</si>
  <si>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</si>
  <si>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</si>
  <si>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</si>
  <si>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</si>
  <si>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</si>
  <si>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</si>
  <si>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</si>
  <si>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</si>
  <si>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</si>
  <si>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</si>
  <si>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</si>
  <si>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</si>
  <si>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</si>
  <si>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</si>
  <si>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</si>
  <si>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</si>
  <si>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</si>
  <si>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</si>
  <si>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</si>
  <si>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</si>
  <si>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</si>
  <si>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</si>
  <si>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</si>
  <si>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</si>
  <si>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</si>
  <si>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</si>
  <si>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</si>
  <si>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</si>
  <si>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</si>
  <si>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</si>
  <si>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</si>
  <si>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</si>
  <si>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</si>
  <si>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</si>
  <si>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</si>
  <si>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</si>
  <si>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</si>
  <si>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</si>
  <si>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</si>
  <si>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</si>
  <si>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</si>
  <si>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</si>
  <si>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</si>
  <si>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</si>
  <si>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</si>
  <si>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</si>
  <si>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</si>
  <si>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</si>
  <si>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</si>
  <si>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</si>
  <si>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</si>
  <si>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</si>
  <si>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</si>
  <si>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</si>
  <si>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</si>
  <si>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</si>
  <si>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</si>
  <si>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</si>
  <si>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</si>
  <si>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</si>
  <si>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</si>
  <si>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</si>
  <si>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</si>
  <si>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</si>
  <si>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</si>
  <si>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</si>
  <si>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</si>
  <si>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</si>
  <si>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</si>
  <si>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</si>
  <si>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</si>
  <si>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</si>
  <si>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</si>
  <si>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</si>
  <si>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</si>
  <si>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</si>
  <si>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</si>
  <si>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</si>
  <si>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</si>
  <si>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</si>
  <si>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</si>
  <si>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</si>
  <si>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</si>
  <si>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</si>
  <si>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</si>
  <si>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</si>
  <si>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</si>
  <si>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</si>
  <si>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</si>
  <si>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</si>
  <si>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</si>
  <si>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</si>
  <si>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</si>
  <si>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</si>
  <si>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</si>
  <si>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</si>
  <si>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</si>
  <si>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</si>
  <si>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</si>
  <si>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</si>
  <si>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</si>
  <si>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</si>
  <si>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</si>
  <si>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</si>
  <si>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</si>
  <si>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</si>
  <si>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</si>
  <si>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</si>
  <si>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</si>
  <si>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</si>
  <si>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</si>
  <si>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</si>
  <si>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</si>
  <si>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</si>
  <si>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</si>
  <si>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</si>
  <si>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</si>
  <si>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</si>
  <si>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</si>
  <si>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</si>
  <si>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</si>
  <si>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</si>
  <si>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</si>
  <si>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</si>
  <si>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</si>
  <si>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</si>
  <si>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</si>
  <si>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</si>
  <si>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</si>
  <si>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</si>
  <si>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</si>
  <si>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</si>
  <si>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</si>
  <si>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</si>
  <si>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</si>
  <si>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</si>
  <si>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</si>
  <si>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</si>
  <si>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</si>
  <si>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</si>
  <si>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</si>
  <si>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</si>
  <si>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</si>
  <si>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</si>
  <si>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</si>
  <si>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</si>
  <si>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</si>
  <si>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</si>
  <si>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</si>
  <si>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</si>
  <si>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</si>
  <si>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</si>
  <si>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</si>
  <si>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</si>
  <si>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</si>
  <si>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</si>
  <si>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</si>
  <si>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</si>
  <si>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</si>
  <si>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</si>
  <si>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</si>
  <si>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</si>
  <si>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</si>
  <si>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</si>
  <si>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</si>
  <si>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</si>
  <si>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</si>
  <si>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</si>
  <si>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</si>
  <si>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</si>
  <si>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</si>
  <si>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</si>
  <si>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</si>
  <si>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</si>
  <si>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</si>
  <si>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</si>
  <si>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</si>
  <si>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</si>
  <si>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</si>
  <si>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</si>
  <si>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</si>
  <si>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</si>
  <si>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</si>
  <si>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</si>
  <si>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</si>
  <si>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</si>
  <si>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</si>
  <si>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</si>
  <si>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</si>
  <si>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</si>
  <si>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</si>
  <si>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</si>
  <si>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</si>
  <si>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</si>
  <si>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</si>
  <si>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</si>
  <si>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</si>
  <si>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</si>
  <si>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</si>
  <si>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</si>
  <si>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</si>
  <si>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</si>
  <si>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</si>
  <si>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</si>
  <si>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</si>
  <si>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</si>
  <si>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</si>
  <si>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</si>
  <si>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</si>
  <si>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</si>
  <si>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</si>
  <si>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</si>
  <si>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</si>
  <si>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</si>
  <si>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</si>
  <si>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</si>
  <si>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</si>
  <si>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</si>
  <si>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</si>
  <si>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</si>
  <si>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</si>
  <si>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</si>
  <si>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</si>
  <si>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</si>
  <si>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</si>
  <si>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</si>
  <si>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</si>
  <si>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</si>
  <si>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</si>
  <si>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</si>
  <si>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</si>
  <si>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</si>
  <si>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</si>
  <si>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</si>
  <si>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</si>
  <si>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</si>
  <si>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</si>
  <si>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</si>
  <si>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</si>
  <si>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</si>
  <si>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</si>
  <si>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</si>
  <si>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</si>
  <si>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</si>
  <si>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</si>
  <si>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</si>
  <si>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</si>
  <si>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</si>
  <si>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</si>
  <si>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</si>
  <si>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</si>
  <si>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</si>
  <si>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</si>
  <si>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</si>
  <si>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</si>
  <si>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</si>
  <si>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</si>
  <si>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</si>
  <si>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</si>
  <si>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</si>
  <si>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</si>
  <si>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</si>
  <si>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</si>
  <si>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</si>
  <si>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</si>
  <si>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</si>
  <si>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</si>
  <si>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</si>
  <si>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</si>
  <si>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</si>
  <si>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</si>
  <si>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</si>
  <si>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</si>
  <si>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</si>
  <si>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</si>
  <si>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</si>
  <si>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</si>
  <si>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</si>
  <si>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</si>
  <si>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</si>
  <si>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</si>
  <si>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</si>
  <si>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</si>
  <si>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</si>
  <si>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</si>
  <si>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</si>
  <si>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</si>
  <si>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</si>
  <si>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</si>
  <si>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</si>
  <si>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</si>
  <si>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</si>
  <si>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</si>
  <si>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</si>
  <si>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</si>
  <si>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</si>
  <si>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</si>
  <si>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</si>
  <si>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</si>
  <si>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</si>
  <si>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</si>
  <si>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</si>
  <si>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</si>
  <si>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</si>
  <si>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</si>
  <si>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</si>
  <si>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</si>
  <si>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</si>
  <si>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</si>
  <si>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</si>
  <si>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</si>
  <si>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</si>
  <si>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</si>
  <si>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</si>
  <si>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</si>
  <si>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</si>
  <si>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</si>
  <si>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</si>
  <si>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</si>
  <si>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</si>
  <si>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</si>
  <si>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</si>
  <si>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</si>
  <si>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</si>
  <si>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</si>
  <si>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</si>
  <si>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</si>
  <si>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</si>
  <si>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</si>
  <si>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</si>
  <si>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</si>
  <si>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</si>
  <si>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</si>
  <si>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</si>
  <si>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</si>
  <si>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</si>
  <si>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</si>
  <si>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</si>
  <si>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</si>
  <si>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</si>
  <si>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</si>
  <si>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</si>
  <si>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</si>
  <si>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</si>
  <si>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</si>
  <si>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</si>
  <si>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</si>
  <si>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</si>
  <si>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</si>
  <si>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</si>
  <si>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</si>
  <si>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</si>
  <si>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</si>
  <si>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</si>
  <si>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</si>
  <si>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</si>
  <si>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</si>
  <si>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</si>
  <si>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</si>
  <si>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</si>
  <si>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</si>
  <si>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</si>
  <si>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</si>
  <si>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</si>
  <si>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</si>
  <si>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</si>
  <si>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</si>
  <si>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</si>
  <si>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</si>
  <si>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</si>
  <si>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</si>
  <si>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</si>
  <si>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</si>
  <si>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</si>
  <si>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</si>
  <si>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</si>
  <si>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</si>
  <si>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</si>
  <si>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</si>
  <si>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</si>
  <si>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</si>
  <si>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</si>
  <si>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</si>
  <si>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</si>
  <si>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</si>
  <si>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</si>
  <si>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</si>
  <si>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</si>
  <si>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</si>
  <si>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</si>
  <si>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</si>
  <si>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</si>
  <si>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</si>
  <si>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</si>
  <si>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</si>
  <si>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</si>
  <si>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</si>
  <si>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</si>
  <si>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</si>
  <si>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</si>
  <si>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</si>
  <si>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</si>
  <si>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</si>
  <si>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</si>
  <si>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</si>
  <si>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</si>
  <si>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</si>
  <si>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</si>
  <si>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</si>
  <si>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</si>
  <si>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</si>
  <si>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</si>
  <si>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</si>
  <si>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</si>
  <si>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</si>
  <si>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</si>
  <si>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</si>
  <si>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</si>
  <si>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</si>
  <si>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</si>
  <si>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</si>
  <si>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</si>
  <si>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</si>
  <si>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</si>
  <si>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</si>
  <si>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</si>
  <si>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</si>
  <si>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</si>
  <si>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</si>
  <si>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</si>
  <si>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</si>
  <si>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</si>
  <si>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</si>
  <si>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</si>
  <si>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</si>
  <si>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</si>
  <si>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</si>
  <si>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</si>
  <si>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</si>
  <si>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</si>
  <si>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</si>
  <si>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</si>
  <si>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</si>
  <si>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</si>
  <si>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</si>
  <si>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</si>
  <si>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</si>
  <si>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</si>
  <si>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</si>
  <si>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</si>
  <si>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</si>
  <si>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</si>
  <si>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</si>
  <si>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</si>
  <si>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</si>
  <si>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</si>
  <si>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</si>
  <si>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</si>
  <si>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</si>
  <si>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</si>
  <si>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</si>
  <si>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</si>
  <si>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</si>
  <si>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</si>
  <si>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</si>
  <si>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</si>
  <si>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</si>
  <si>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</si>
  <si>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</si>
  <si>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</si>
  <si>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</si>
  <si>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</si>
  <si>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</si>
  <si>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</si>
  <si>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</si>
  <si>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</si>
  <si>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</si>
  <si>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</si>
  <si>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</si>
  <si>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</si>
  <si>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</si>
  <si>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</si>
  <si>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</si>
  <si>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</si>
  <si>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</si>
  <si>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</si>
  <si>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</si>
  <si>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</si>
  <si>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</si>
  <si>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</si>
  <si>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</si>
  <si>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</si>
  <si>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</si>
  <si>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</si>
  <si>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</si>
  <si>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</si>
  <si>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</si>
  <si>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</si>
  <si>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</si>
  <si>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</si>
  <si>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</si>
  <si>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</si>
  <si>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</si>
  <si>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</si>
  <si>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</si>
  <si>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</si>
  <si>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</si>
  <si>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</si>
  <si>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</si>
  <si>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</si>
  <si>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</si>
  <si>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</si>
  <si>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</si>
  <si>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</si>
  <si>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</si>
  <si>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</si>
  <si>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</si>
  <si>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</si>
  <si>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</si>
  <si>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</si>
  <si>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</si>
  <si>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</si>
  <si>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</si>
  <si>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</si>
  <si>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</si>
  <si>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</si>
  <si>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</si>
  <si>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</si>
  <si>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</si>
  <si>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</si>
  <si>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</si>
  <si>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</si>
  <si>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</si>
  <si>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</si>
  <si>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</si>
  <si>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</si>
  <si>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</si>
  <si>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</si>
  <si>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</si>
  <si>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</si>
  <si>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</si>
  <si>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</si>
  <si>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</si>
  <si>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</si>
  <si>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</si>
  <si>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</si>
  <si>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</si>
  <si>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</si>
  <si>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</si>
  <si>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</si>
  <si>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</si>
  <si>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</si>
  <si>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</si>
  <si>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</si>
  <si>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</si>
  <si>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</si>
  <si>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</si>
  <si>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</si>
  <si>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</si>
  <si>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</si>
  <si>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</si>
  <si>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</si>
  <si>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</si>
  <si>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</si>
  <si>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</si>
  <si>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</si>
  <si>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</si>
  <si>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</si>
  <si>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</si>
  <si>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</si>
  <si>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</si>
  <si>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</si>
  <si>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</si>
  <si>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</si>
  <si>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</si>
  <si>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</si>
  <si>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</si>
  <si>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</si>
  <si>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</si>
  <si>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</si>
  <si>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</si>
  <si>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</si>
  <si>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</si>
  <si>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</si>
  <si>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</si>
  <si>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</si>
  <si>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</si>
  <si>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</si>
  <si>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</si>
  <si>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</si>
  <si>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</si>
  <si>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</si>
  <si>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</si>
  <si>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</si>
  <si>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</si>
  <si>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</si>
  <si>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</si>
  <si>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</si>
  <si>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</si>
  <si>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</si>
  <si>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</si>
  <si>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</si>
  <si>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</si>
  <si>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</si>
  <si>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</si>
  <si>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</si>
  <si>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</si>
  <si>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</si>
  <si>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</si>
  <si>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</si>
  <si>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</si>
  <si>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</si>
  <si>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</si>
  <si>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</si>
  <si>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</si>
  <si>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</si>
  <si>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</si>
  <si>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</si>
  <si>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</si>
  <si>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</si>
  <si>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</si>
  <si>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</si>
  <si>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</si>
  <si>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</si>
  <si>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</si>
  <si>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</si>
  <si>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</si>
  <si>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</si>
  <si>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</si>
  <si>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</si>
  <si>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</si>
  <si>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</si>
  <si>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</si>
  <si>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</si>
  <si>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</si>
  <si>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</si>
  <si>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</si>
  <si>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</si>
  <si>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</si>
  <si>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</si>
  <si>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</si>
  <si>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</si>
  <si>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</si>
  <si>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</si>
  <si>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</si>
  <si>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</si>
  <si>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</si>
  <si>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</si>
  <si>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</si>
  <si>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</si>
  <si>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</si>
  <si>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</si>
  <si>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</si>
  <si>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</si>
  <si>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</si>
  <si>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</si>
  <si>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</si>
  <si>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</si>
  <si>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</si>
  <si>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</si>
  <si>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</si>
  <si>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</si>
  <si>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</si>
  <si>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</si>
  <si>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</si>
  <si>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</si>
  <si>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</si>
  <si>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</si>
  <si>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</si>
  <si>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</si>
  <si>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</si>
  <si>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</si>
  <si>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</si>
  <si>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</si>
  <si>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</si>
  <si>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</si>
  <si>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</si>
  <si>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</si>
  <si>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</si>
  <si>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</si>
  <si>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</si>
  <si>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</si>
  <si>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</si>
  <si>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</si>
  <si>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</si>
  <si>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</si>
  <si>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</si>
  <si>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</si>
  <si>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</si>
  <si>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</si>
  <si>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</si>
  <si>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</si>
  <si>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</si>
  <si>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</si>
  <si>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</si>
  <si>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</si>
  <si>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</si>
  <si>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</si>
  <si>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</si>
  <si>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</si>
  <si>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</si>
  <si>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</si>
  <si>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</si>
  <si>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</si>
  <si>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</si>
  <si>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</si>
  <si>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</si>
  <si>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</si>
  <si>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</si>
  <si>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</si>
  <si>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</si>
  <si>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</si>
  <si>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</si>
  <si>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</si>
  <si>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</si>
  <si>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</si>
  <si>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</si>
  <si>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</si>
  <si>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</si>
  <si>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</si>
  <si>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</si>
  <si>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</si>
  <si>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</si>
  <si>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</si>
  <si>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</si>
  <si>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</si>
  <si>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</si>
  <si>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</si>
  <si>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</si>
  <si>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</si>
  <si>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</si>
  <si>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</si>
  <si>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</si>
  <si>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</si>
  <si>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</si>
  <si>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</si>
  <si>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</si>
  <si>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</si>
  <si>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</si>
  <si>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</si>
  <si>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</si>
  <si>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</si>
  <si>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</si>
  <si>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</si>
  <si>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</si>
  <si>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</si>
  <si>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</si>
  <si>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</si>
  <si>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</si>
  <si>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</si>
  <si>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</si>
  <si>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</si>
  <si>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</si>
  <si>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</si>
  <si>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</si>
  <si>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</si>
  <si>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</si>
  <si>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</si>
  <si>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</si>
  <si>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</si>
  <si>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</si>
  <si>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</si>
  <si>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</si>
  <si>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</si>
  <si>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</si>
  <si>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</si>
  <si>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</si>
  <si>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</si>
  <si>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</si>
  <si>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</si>
  <si>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</si>
  <si>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</si>
  <si>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</si>
  <si>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</si>
  <si>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</si>
  <si>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</si>
  <si>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</si>
  <si>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</si>
  <si>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</si>
  <si>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</si>
  <si>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</si>
  <si>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</si>
  <si>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</si>
  <si>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</si>
  <si>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</si>
  <si>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</si>
  <si>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</si>
  <si>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</si>
  <si>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</si>
  <si>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</si>
  <si>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</si>
  <si>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</si>
  <si>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</si>
  <si>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</si>
  <si>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</si>
  <si>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</si>
  <si>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</si>
  <si>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</si>
  <si>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</si>
  <si>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</si>
  <si>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</si>
  <si>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</si>
  <si>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</si>
  <si>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</si>
  <si>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</si>
  <si>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</si>
  <si>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</si>
  <si>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</si>
  <si>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</si>
  <si>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</si>
  <si>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</si>
  <si>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</si>
  <si>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</si>
  <si>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</si>
  <si>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</si>
  <si>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</si>
  <si>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</si>
  <si>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</si>
  <si>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</si>
  <si>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</si>
  <si>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</si>
  <si>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</si>
  <si>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</si>
  <si>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</si>
  <si>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</si>
  <si>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</si>
  <si>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</si>
  <si>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</si>
  <si>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</si>
  <si>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</si>
  <si>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</si>
  <si>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</si>
  <si>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</si>
  <si>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</si>
  <si>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</si>
  <si>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</si>
  <si>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</si>
  <si>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</si>
  <si>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</si>
  <si>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</si>
  <si>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</si>
  <si>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</si>
  <si>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</si>
  <si>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</si>
  <si>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</si>
  <si>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</si>
  <si>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</si>
  <si>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</si>
  <si>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</si>
  <si>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</si>
  <si>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</si>
  <si>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</si>
  <si>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</si>
  <si>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</si>
  <si>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</si>
  <si>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</si>
  <si>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</si>
  <si>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</si>
  <si>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</si>
  <si>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</si>
  <si>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</si>
  <si>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</si>
  <si>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</si>
  <si>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</si>
  <si>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</si>
  <si>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</si>
  <si>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</si>
  <si>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</si>
  <si>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</si>
  <si>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</si>
  <si>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</si>
  <si>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</si>
  <si>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</si>
  <si>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</si>
  <si>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</si>
  <si>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</si>
  <si>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</si>
  <si>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</si>
  <si>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</si>
  <si>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</si>
  <si>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</si>
  <si>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</si>
  <si>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</si>
  <si>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</si>
  <si>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</si>
  <si>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</si>
  <si>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</si>
  <si>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</si>
  <si>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</si>
  <si>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</si>
  <si>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</si>
  <si>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</si>
  <si>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</si>
  <si>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</si>
  <si>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</si>
  <si>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</si>
  <si>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</si>
  <si>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</si>
  <si>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</si>
  <si>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</si>
  <si>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</si>
  <si>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</si>
  <si>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</si>
  <si>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</si>
  <si>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</si>
  <si>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</si>
  <si>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</si>
  <si>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</si>
  <si>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</si>
  <si>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</si>
  <si>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</si>
  <si>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</si>
  <si>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</si>
  <si>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</si>
  <si>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</si>
  <si>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</si>
  <si>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</si>
  <si>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</si>
  <si>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</si>
  <si>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</si>
  <si>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</si>
  <si>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</si>
  <si>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</si>
  <si>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</si>
  <si>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</si>
  <si>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</si>
  <si>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</si>
  <si>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</si>
  <si>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</si>
  <si>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</si>
  <si>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</si>
  <si>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</si>
  <si>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</si>
  <si>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</si>
  <si>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</si>
  <si>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</si>
  <si>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</si>
  <si>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</si>
  <si>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</si>
  <si>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</si>
  <si>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</si>
  <si>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</si>
  <si>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</si>
  <si>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</si>
  <si>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</si>
  <si>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</si>
  <si>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</si>
  <si>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</si>
  <si>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</si>
  <si>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</si>
  <si>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</si>
  <si>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</si>
  <si>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</si>
  <si>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</si>
  <si>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</si>
  <si>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</si>
  <si>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</si>
  <si>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</si>
  <si>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</si>
  <si>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</si>
  <si>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</si>
  <si>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</si>
  <si>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</si>
  <si>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</si>
  <si>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</si>
  <si>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</si>
  <si>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</si>
  <si>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</si>
  <si>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</si>
  <si>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</si>
  <si>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</si>
  <si>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</si>
  <si>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</si>
  <si>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</si>
  <si>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</si>
  <si>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</si>
  <si>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</si>
  <si>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</si>
  <si>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</si>
  <si>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</si>
  <si>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</si>
  <si>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</si>
  <si>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</si>
  <si>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</si>
  <si>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</si>
  <si>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</si>
  <si>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</si>
  <si>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</si>
  <si>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</si>
  <si>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</si>
  <si>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</si>
  <si>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</si>
  <si>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</si>
  <si>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</si>
  <si>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</si>
  <si>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</si>
  <si>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</si>
  <si>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</si>
  <si>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</si>
  <si>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</si>
  <si>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</si>
  <si>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</si>
  <si>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</si>
  <si>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</si>
  <si>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</si>
  <si>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</si>
  <si>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</si>
  <si>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</si>
  <si>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</si>
  <si>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</si>
  <si>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</si>
  <si>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</si>
  <si>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</si>
  <si>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</si>
  <si>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</si>
  <si>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</si>
  <si>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</si>
  <si>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</si>
  <si>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</si>
  <si>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</si>
  <si>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</si>
  <si>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</si>
  <si>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</si>
  <si>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</si>
  <si>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</si>
  <si>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</si>
  <si>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</si>
  <si>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</si>
  <si>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</si>
  <si>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</si>
  <si>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</si>
  <si>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</si>
  <si>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</si>
  <si>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</si>
  <si>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</si>
  <si>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</si>
  <si>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</si>
  <si>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</si>
  <si>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</si>
  <si>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</si>
  <si>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</si>
  <si>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</si>
  <si>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</si>
  <si>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</si>
  <si>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</si>
  <si>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</si>
  <si>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</si>
  <si>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</si>
  <si>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</si>
  <si>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</si>
  <si>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</si>
  <si>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</si>
  <si>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</si>
  <si>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</si>
  <si>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</si>
  <si>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</si>
  <si>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</si>
  <si>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</si>
  <si>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</si>
  <si>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</si>
  <si>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</si>
  <si>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</si>
  <si>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</si>
  <si>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</si>
  <si>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</si>
  <si>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</si>
  <si>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</si>
  <si>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</si>
  <si>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</si>
  <si>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</si>
  <si>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</si>
  <si>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</si>
  <si>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</si>
  <si>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</si>
  <si>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</si>
  <si>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</si>
  <si>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</si>
  <si>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</si>
  <si>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</si>
  <si>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</si>
  <si>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</si>
  <si>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</si>
  <si>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</si>
  <si>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</si>
  <si>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</si>
  <si>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</si>
  <si>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</si>
  <si>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</si>
  <si>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</si>
  <si>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</si>
  <si>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</si>
  <si>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</si>
  <si>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</si>
  <si>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</si>
  <si>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</si>
  <si>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</si>
  <si>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</si>
  <si>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</si>
  <si>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</si>
  <si>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</si>
  <si>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</si>
  <si>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</si>
  <si>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</si>
  <si>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</si>
  <si>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</si>
  <si>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</si>
  <si>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</si>
  <si>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</si>
  <si>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</si>
  <si>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</si>
  <si>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</si>
  <si>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</si>
  <si>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</si>
  <si>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</si>
  <si>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</si>
  <si>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</si>
  <si>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</si>
  <si>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</si>
  <si>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</si>
  <si>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</si>
  <si>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</si>
  <si>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</si>
  <si>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</si>
  <si>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</si>
  <si>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</si>
  <si>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</si>
  <si>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</si>
  <si>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</si>
  <si>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</si>
  <si>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</si>
  <si>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</si>
  <si>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</si>
  <si>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</si>
  <si>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</si>
  <si>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</si>
  <si>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</si>
  <si>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</si>
  <si>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</si>
  <si>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</si>
  <si>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</si>
  <si>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</si>
  <si>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</si>
  <si>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</si>
  <si>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</si>
  <si>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</si>
  <si>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</si>
  <si>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</si>
  <si>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</si>
  <si>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</si>
  <si>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</si>
  <si>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</si>
  <si>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</si>
  <si>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</si>
  <si>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</si>
  <si>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</si>
  <si>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</si>
  <si>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</si>
  <si>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</si>
  <si>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</si>
  <si>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</si>
  <si>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</si>
  <si>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</si>
  <si>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</si>
  <si>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</si>
  <si>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</si>
  <si>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</si>
  <si>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</si>
  <si>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</si>
  <si>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</si>
  <si>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</si>
  <si>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</si>
  <si>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</si>
  <si>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</si>
  <si>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</si>
  <si>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</si>
  <si>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</si>
  <si>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</si>
  <si>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</si>
  <si>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</si>
  <si>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</si>
  <si>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</si>
  <si>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</si>
  <si>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</si>
  <si>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</si>
  <si>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</si>
  <si>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</si>
  <si>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</si>
  <si>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</si>
  <si>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</si>
  <si>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</si>
  <si>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</si>
  <si>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</si>
  <si>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</si>
  <si>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</si>
  <si>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</si>
  <si>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</si>
  <si>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</si>
  <si>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</si>
  <si>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</si>
  <si>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</si>
  <si>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</si>
  <si>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</si>
  <si>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</si>
  <si>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</si>
  <si>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</si>
  <si>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</si>
  <si>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</si>
  <si>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</si>
  <si>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</si>
  <si>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</si>
  <si>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</si>
  <si>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</si>
  <si>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</si>
  <si>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</si>
  <si>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</si>
  <si>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</si>
  <si>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</si>
  <si>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</si>
  <si>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</si>
  <si>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</si>
  <si>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</si>
  <si>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</si>
  <si>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</si>
  <si>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</si>
  <si>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</si>
  <si>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</si>
  <si>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</si>
  <si>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</si>
  <si>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</si>
  <si>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</si>
  <si>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</si>
  <si>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</si>
  <si>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</si>
  <si>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</si>
  <si>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</si>
  <si>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</si>
  <si>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</si>
  <si>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</si>
  <si>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</si>
  <si>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</si>
  <si>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</si>
  <si>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</si>
  <si>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</si>
  <si>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</si>
  <si>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</si>
  <si>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</si>
  <si>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</si>
  <si>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</si>
  <si>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</si>
  <si>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</si>
  <si>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</si>
  <si>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</si>
  <si>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</si>
  <si>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</si>
  <si>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</si>
  <si>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</si>
  <si>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</si>
  <si>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</si>
  <si>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</si>
  <si>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</si>
  <si>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</si>
  <si>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</si>
  <si>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</si>
  <si>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</si>
  <si>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</si>
  <si>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</si>
  <si>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</si>
  <si>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</si>
  <si>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</si>
  <si>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</si>
  <si>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</si>
  <si>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</si>
  <si>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</si>
  <si>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</si>
  <si>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</si>
  <si>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</si>
  <si>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</si>
  <si>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</si>
  <si>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</si>
  <si>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</si>
  <si>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</si>
  <si>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</si>
  <si>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</si>
  <si>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</si>
  <si>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</si>
  <si>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</si>
  <si>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</si>
  <si>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</si>
  <si>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</si>
  <si>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</si>
  <si>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</si>
  <si>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</si>
  <si>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</si>
  <si>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</si>
  <si>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</si>
  <si>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</si>
  <si>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</si>
  <si>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</si>
  <si>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</si>
  <si>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</si>
  <si>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</si>
  <si>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</si>
  <si>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</si>
  <si>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</si>
  <si>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</si>
  <si>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</si>
  <si>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</si>
  <si>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</si>
  <si>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</si>
  <si>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</si>
  <si>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</si>
  <si>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</si>
  <si>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</si>
  <si>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</si>
  <si>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</si>
  <si>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</si>
  <si>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</si>
  <si>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</si>
  <si>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</si>
  <si>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</si>
  <si>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</si>
  <si>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</si>
  <si>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</si>
  <si>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</si>
  <si>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</si>
  <si>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</si>
  <si>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</si>
  <si>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</si>
  <si>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</si>
  <si>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</si>
  <si>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</si>
  <si>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</si>
  <si>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</si>
  <si>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</si>
  <si>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</si>
  <si>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</si>
  <si>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</si>
  <si>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</si>
  <si>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</si>
  <si>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</si>
  <si>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</si>
  <si>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</si>
  <si>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</si>
  <si>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</si>
  <si>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</si>
  <si>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</si>
  <si>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</si>
  <si>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</si>
  <si>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</si>
  <si>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</si>
  <si>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</si>
  <si>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</si>
  <si>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</si>
  <si>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</si>
  <si>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</si>
  <si>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</si>
  <si>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</si>
  <si>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</si>
  <si>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</si>
  <si>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</si>
  <si>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</si>
  <si>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</si>
  <si>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</si>
  <si>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</si>
  <si>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</si>
  <si>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</si>
  <si>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</si>
  <si>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</si>
  <si>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</si>
  <si>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</si>
  <si>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</si>
  <si>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</si>
  <si>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</si>
  <si>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</si>
  <si>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</si>
  <si>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</si>
  <si>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</si>
  <si>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</si>
  <si>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</si>
  <si>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</si>
  <si>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</si>
  <si>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</si>
  <si>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</si>
  <si>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</si>
  <si>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</si>
  <si>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</si>
  <si>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</si>
  <si>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</si>
  <si>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</si>
  <si>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</si>
  <si>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</si>
  <si>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</si>
  <si>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</si>
  <si>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</si>
  <si>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</si>
  <si>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</si>
  <si>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</si>
  <si>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</si>
  <si>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</si>
  <si>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</si>
  <si>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</si>
  <si>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</si>
  <si>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</si>
  <si>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</si>
  <si>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</si>
  <si>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</si>
  <si>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</si>
  <si>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</si>
  <si>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</si>
  <si>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</si>
  <si>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</si>
  <si>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</si>
  <si>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</si>
  <si>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</si>
  <si>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</si>
  <si>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</si>
  <si>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</si>
  <si>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</si>
  <si>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</si>
  <si>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</si>
  <si>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</si>
  <si>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</si>
  <si>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</si>
  <si>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</si>
  <si>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</si>
  <si>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</si>
  <si>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</si>
  <si>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</si>
  <si>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</si>
  <si>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</si>
  <si>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</si>
  <si>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</si>
  <si>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</si>
  <si>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</si>
  <si>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</si>
  <si>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</si>
  <si>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</si>
  <si>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</si>
  <si>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</si>
  <si>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</si>
  <si>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</si>
  <si>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</si>
  <si>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</si>
  <si>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</si>
  <si>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</si>
  <si>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</si>
  <si>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</si>
  <si>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</si>
  <si>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</si>
  <si>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</si>
  <si>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</si>
  <si>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</si>
  <si>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</si>
  <si>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</si>
  <si>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</si>
  <si>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</si>
  <si>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</si>
  <si>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</si>
  <si>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</si>
  <si>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</si>
  <si>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</si>
  <si>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</si>
  <si>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</si>
  <si>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</si>
  <si>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</si>
  <si>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</si>
  <si>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</si>
  <si>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</si>
  <si>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</si>
  <si>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</si>
  <si>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</si>
  <si>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</si>
  <si>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</si>
  <si>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</si>
  <si>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</si>
  <si>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</si>
  <si>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</si>
  <si>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</si>
  <si>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</si>
  <si>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</si>
  <si>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</si>
  <si>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</si>
  <si>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</si>
  <si>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</si>
  <si>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</si>
  <si>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</si>
  <si>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</si>
  <si>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</si>
  <si>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</si>
  <si>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</si>
  <si>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</si>
  <si>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</si>
  <si>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</si>
  <si>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</si>
  <si>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</si>
  <si>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</si>
  <si>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</si>
  <si>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</si>
  <si>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</si>
  <si>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</si>
  <si>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</si>
  <si>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</si>
  <si>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</si>
  <si>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</si>
  <si>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</si>
  <si>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</si>
  <si>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</si>
  <si>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</si>
  <si>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</si>
  <si>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</si>
  <si>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</si>
  <si>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</si>
  <si>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</si>
  <si>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</si>
  <si>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</si>
  <si>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</si>
  <si>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</si>
  <si>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</si>
  <si>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</si>
  <si>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</si>
  <si>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</si>
  <si>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</si>
  <si>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</si>
  <si>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</si>
  <si>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</si>
  <si>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</si>
  <si>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</si>
  <si>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</si>
  <si>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</si>
  <si>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</si>
  <si>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</si>
  <si>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</si>
  <si>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</si>
  <si>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</si>
  <si>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</si>
  <si>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</si>
  <si>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</si>
  <si>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</si>
  <si>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</si>
  <si>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</si>
  <si>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</si>
  <si>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</si>
  <si>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</si>
  <si>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</si>
  <si>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</si>
  <si>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</si>
  <si>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</si>
  <si>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</si>
  <si>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</si>
  <si>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</si>
  <si>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</si>
  <si>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</si>
  <si>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</si>
  <si>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</si>
  <si>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</si>
  <si>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</si>
  <si>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</si>
  <si>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</si>
  <si>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</si>
  <si>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</si>
  <si>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</si>
  <si>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</si>
  <si>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</si>
  <si>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</si>
  <si>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</si>
  <si>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</si>
  <si>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</si>
  <si>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</si>
  <si>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</si>
  <si>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</si>
  <si>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</si>
  <si>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</si>
  <si>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</si>
  <si>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</si>
  <si>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</si>
  <si>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</si>
  <si>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</si>
  <si>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</si>
  <si>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</si>
  <si>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</si>
  <si>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</si>
  <si>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</si>
  <si>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</si>
  <si>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</si>
  <si>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</si>
  <si>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</si>
  <si>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</si>
  <si>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</si>
  <si>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</si>
  <si>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</si>
  <si>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</si>
  <si>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</si>
  <si>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</si>
  <si>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</si>
  <si>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</si>
  <si>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</si>
  <si>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</si>
  <si>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</si>
  <si>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</si>
  <si>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</si>
  <si>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</si>
  <si>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</si>
  <si>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</si>
  <si>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</si>
  <si>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</si>
  <si>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</si>
  <si>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</si>
  <si>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</si>
  <si>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</si>
  <si>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</si>
  <si>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</si>
  <si>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</si>
  <si>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</si>
  <si>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</si>
  <si>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</si>
  <si>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</si>
  <si>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</si>
  <si>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</si>
  <si>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</si>
  <si>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</si>
  <si>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</si>
  <si>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</si>
  <si>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</si>
  <si>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</si>
  <si>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</si>
  <si>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</si>
  <si>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</si>
  <si>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</si>
  <si>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</si>
  <si>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</si>
  <si>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</si>
  <si>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</si>
  <si>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</si>
  <si>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</si>
  <si>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</si>
  <si>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</si>
  <si>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</si>
  <si>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</si>
  <si>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</si>
  <si>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</si>
  <si>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</si>
  <si>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</si>
  <si>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</si>
  <si>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</si>
  <si>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</si>
  <si>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</si>
  <si>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</si>
  <si>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</si>
  <si>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</si>
  <si>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</si>
  <si>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</si>
  <si>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</si>
  <si>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</si>
  <si>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</si>
  <si>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</si>
  <si>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</si>
  <si>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</si>
  <si>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</si>
  <si>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</si>
  <si>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</si>
  <si>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</si>
  <si>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</si>
  <si>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</si>
  <si>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</si>
  <si>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</si>
  <si>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</si>
  <si>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</si>
  <si>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</si>
  <si>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</si>
  <si>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</si>
  <si>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</si>
  <si>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</si>
  <si>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</si>
  <si>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</si>
  <si>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</si>
  <si>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</si>
  <si>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</si>
  <si>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</si>
  <si>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</si>
  <si>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</si>
  <si>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</si>
  <si>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</si>
  <si>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</si>
  <si>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</si>
  <si>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</si>
  <si>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</si>
  <si>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</si>
  <si>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</si>
  <si>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</si>
  <si>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</si>
  <si>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</si>
  <si>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</si>
  <si>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</si>
  <si>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</si>
  <si>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</si>
  <si>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</si>
  <si>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</si>
  <si>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</si>
  <si>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</si>
  <si>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</si>
  <si>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</si>
  <si>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</si>
  <si>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</si>
  <si>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</si>
  <si>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</si>
  <si>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</si>
  <si>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</si>
  <si>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</si>
  <si>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</si>
  <si>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</si>
  <si>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</si>
  <si>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</si>
  <si>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</si>
  <si>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</si>
  <si>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</si>
  <si>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</si>
  <si>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</si>
  <si>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</si>
  <si>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</si>
  <si>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</si>
  <si>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</si>
  <si>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</si>
  <si>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</si>
  <si>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</si>
  <si>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</si>
  <si>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</si>
  <si>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</si>
  <si>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</si>
  <si>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</si>
  <si>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</si>
  <si>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</si>
  <si>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</si>
  <si>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</si>
  <si>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</si>
  <si>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</si>
  <si>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</si>
  <si>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</si>
  <si>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</si>
  <si>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</si>
  <si>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</si>
  <si>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</si>
  <si>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</si>
  <si>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</si>
  <si>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</si>
  <si>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</si>
  <si>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</si>
  <si>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</si>
  <si>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</si>
  <si>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</si>
  <si>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</si>
  <si>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</si>
  <si>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</si>
  <si>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</si>
  <si>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</si>
  <si>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</si>
  <si>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</si>
  <si>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</si>
  <si>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</si>
  <si>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</si>
  <si>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</si>
  <si>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</si>
  <si>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</si>
  <si>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</si>
  <si>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</si>
  <si>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</si>
  <si>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</si>
  <si>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</si>
  <si>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</si>
  <si>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</si>
  <si>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</si>
  <si>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</si>
  <si>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</si>
  <si>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</si>
  <si>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</si>
  <si>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</si>
  <si>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</si>
  <si>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</si>
  <si>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</si>
  <si>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</si>
  <si>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</si>
  <si>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</si>
  <si>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</si>
  <si>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</si>
  <si>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</si>
  <si>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</si>
  <si>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</si>
  <si>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</si>
  <si>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</si>
  <si>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</si>
  <si>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</si>
  <si>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</si>
  <si>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</si>
  <si>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</si>
  <si>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</si>
  <si>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</si>
  <si>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</si>
  <si>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</si>
  <si>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</si>
  <si>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</si>
  <si>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</si>
  <si>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</si>
  <si>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</si>
  <si>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</si>
  <si>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</si>
  <si>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</si>
  <si>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</si>
  <si>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</si>
  <si>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</si>
  <si>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</si>
  <si>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</si>
  <si>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</si>
  <si>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</si>
  <si>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</si>
  <si>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</si>
  <si>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</si>
  <si>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</si>
  <si>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</si>
  <si>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</si>
  <si>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</si>
  <si>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</si>
  <si>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</si>
  <si>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</si>
  <si>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</si>
  <si>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</si>
  <si>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</si>
  <si>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</si>
  <si>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</si>
  <si>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</si>
  <si>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</si>
  <si>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</si>
  <si>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</si>
  <si>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</si>
  <si>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</si>
  <si>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</si>
  <si>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</si>
  <si>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</si>
  <si>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</si>
  <si>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</si>
  <si>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</si>
  <si>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</si>
  <si>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</si>
  <si>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</si>
  <si>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</si>
  <si>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</si>
  <si>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</si>
  <si>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</si>
  <si>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</si>
  <si>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</si>
  <si>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</si>
  <si>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</si>
  <si>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</si>
  <si>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</si>
  <si>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</si>
  <si>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</si>
  <si>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</si>
  <si>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</si>
  <si>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</si>
  <si>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</si>
  <si>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</si>
  <si>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</si>
  <si>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</si>
  <si>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</si>
  <si>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</si>
  <si>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</si>
  <si>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</si>
  <si>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</si>
  <si>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</si>
  <si>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</si>
  <si>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</si>
  <si>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</si>
  <si>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</si>
  <si>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</si>
  <si>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</si>
  <si>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</si>
  <si>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</si>
  <si>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</si>
  <si>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</si>
  <si>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</si>
  <si>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</si>
  <si>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</si>
  <si>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</si>
  <si>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</si>
  <si>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</si>
  <si>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</si>
  <si>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</si>
  <si>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</si>
  <si>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</si>
  <si>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</si>
  <si>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</si>
  <si>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</si>
  <si>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</si>
  <si>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</si>
  <si>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</si>
  <si>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</si>
  <si>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</si>
  <si>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</si>
  <si>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</si>
  <si>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</si>
  <si>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</si>
  <si>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</si>
  <si>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</si>
  <si>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</si>
  <si>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</si>
  <si>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</si>
  <si>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</si>
  <si>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</si>
  <si>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</si>
  <si>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</si>
  <si>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</si>
  <si>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</si>
  <si>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</si>
  <si>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</si>
  <si>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</si>
  <si>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</si>
  <si>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</si>
  <si>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</si>
  <si>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</si>
  <si>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</si>
  <si>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</si>
  <si>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</si>
  <si>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</si>
  <si>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</si>
  <si>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</si>
  <si>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</si>
  <si>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</si>
  <si>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</si>
  <si>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</si>
  <si>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</si>
  <si>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</si>
  <si>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</si>
  <si>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</si>
  <si>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</si>
  <si>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</si>
  <si>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</si>
  <si>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</si>
  <si>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</si>
  <si>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</si>
  <si>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</si>
  <si>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</si>
  <si>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</si>
  <si>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</si>
  <si>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</si>
  <si>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</si>
  <si>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</si>
  <si>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</si>
  <si>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</si>
  <si>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</si>
  <si>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</si>
  <si>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</si>
  <si>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</si>
  <si>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</si>
  <si>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</si>
  <si>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</si>
  <si>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</si>
  <si>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</si>
  <si>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</si>
  <si>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</si>
  <si>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</si>
  <si>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</si>
  <si>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</si>
  <si>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</si>
  <si>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</si>
  <si>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</si>
  <si>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</si>
  <si>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</si>
  <si>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</si>
  <si>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</si>
  <si>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</si>
  <si>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</si>
  <si>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</si>
  <si>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</si>
  <si>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</si>
  <si>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</si>
  <si>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</si>
  <si>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</si>
  <si>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</si>
  <si>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</si>
  <si>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</si>
  <si>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</si>
  <si>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</si>
  <si>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</si>
  <si>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</si>
  <si>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</si>
  <si>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</si>
  <si>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</si>
  <si>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</si>
  <si>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</si>
  <si>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</si>
  <si>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</si>
  <si>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</si>
  <si>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</si>
  <si>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</si>
  <si>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</si>
  <si>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</si>
  <si>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</si>
  <si>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</si>
  <si>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</si>
  <si>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</si>
  <si>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</si>
  <si>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</si>
  <si>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</si>
  <si>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</si>
  <si>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</si>
  <si>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</si>
  <si>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</si>
  <si>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</si>
  <si>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</si>
  <si>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</si>
  <si>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</si>
  <si>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</si>
  <si>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</si>
  <si>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</si>
  <si>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</si>
  <si>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</si>
  <si>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</si>
  <si>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</si>
  <si>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</si>
  <si>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</si>
  <si>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</si>
  <si>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</si>
  <si>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</si>
  <si>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</si>
  <si>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</si>
  <si>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</si>
  <si>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</si>
  <si>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</si>
  <si>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</si>
  <si>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</si>
  <si>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</si>
  <si>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</si>
  <si>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</si>
  <si>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</si>
  <si>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</si>
  <si>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</si>
  <si>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</si>
  <si>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</si>
  <si>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</si>
  <si>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</si>
  <si>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</si>
  <si>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</si>
  <si>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</si>
  <si>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</si>
  <si>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</si>
  <si>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</si>
  <si>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</si>
  <si>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</si>
  <si>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</si>
  <si>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</si>
  <si>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</si>
  <si>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</si>
  <si>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</si>
  <si>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</si>
  <si>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</si>
  <si>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</si>
  <si>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</si>
  <si>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</si>
  <si>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</si>
  <si>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</si>
  <si>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</si>
  <si>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</si>
  <si>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</si>
  <si>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</si>
  <si>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</si>
  <si>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</si>
  <si>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</si>
  <si>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</si>
  <si>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</si>
  <si>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</si>
  <si>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</si>
  <si>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</si>
  <si>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</si>
  <si>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</si>
  <si>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</si>
  <si>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</si>
  <si>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</si>
  <si>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</si>
  <si>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</si>
  <si>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</si>
  <si>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</si>
  <si>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</si>
  <si>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</si>
  <si>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</si>
  <si>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</si>
  <si>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</si>
  <si>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</si>
  <si>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</si>
  <si>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</si>
  <si>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</si>
  <si>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</si>
  <si>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</si>
  <si>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</si>
  <si>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</si>
  <si>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</si>
  <si>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</si>
  <si>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</si>
  <si>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</si>
  <si>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</si>
  <si>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</si>
  <si>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</si>
  <si>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</si>
  <si>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</si>
  <si>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</si>
  <si>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</si>
  <si>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</si>
  <si>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</si>
  <si>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</si>
  <si>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</si>
  <si>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</si>
  <si>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</si>
  <si>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</si>
  <si>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</si>
  <si>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</si>
  <si>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</si>
  <si>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</si>
  <si>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</si>
  <si>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</si>
  <si>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</si>
  <si>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</si>
  <si>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</si>
  <si>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</si>
  <si>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</si>
  <si>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</si>
  <si>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</si>
  <si>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</si>
  <si>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</si>
  <si>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</si>
  <si>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</si>
  <si>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</si>
  <si>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</si>
  <si>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</si>
  <si>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</si>
  <si>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</si>
  <si>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</si>
  <si>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</si>
  <si>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</si>
  <si>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</si>
  <si>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</si>
  <si>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</si>
  <si>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</si>
  <si>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</si>
  <si>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</si>
  <si>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</si>
  <si>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</si>
  <si>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</si>
  <si>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</si>
  <si>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</si>
  <si>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</si>
  <si>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</si>
  <si>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</si>
  <si>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</si>
  <si>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</si>
  <si>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</si>
  <si>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</si>
  <si>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</si>
  <si>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</si>
  <si>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</si>
  <si>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</si>
  <si>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</si>
  <si>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</si>
  <si>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</si>
  <si>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</si>
  <si>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</si>
  <si>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</si>
  <si>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</si>
  <si>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</si>
  <si>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</si>
  <si>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</si>
  <si>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</si>
  <si>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</si>
  <si>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</si>
  <si>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</si>
  <si>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</si>
  <si>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</si>
  <si>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</si>
  <si>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</si>
  <si>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</si>
  <si>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</si>
  <si>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</si>
  <si>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</si>
  <si>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</si>
  <si>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</si>
  <si>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</si>
  <si>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</si>
  <si>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</si>
  <si>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</si>
  <si>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</si>
  <si>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</si>
  <si>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</si>
  <si>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</si>
  <si>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</si>
  <si>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</si>
  <si>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</si>
  <si>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</si>
  <si>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</si>
  <si>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</si>
  <si>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</si>
  <si>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</si>
  <si>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</si>
  <si>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</si>
  <si>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</si>
  <si>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</si>
  <si>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</si>
  <si>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</si>
  <si>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</si>
  <si>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</si>
  <si>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</si>
  <si>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</si>
  <si>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</si>
  <si>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</si>
  <si>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</si>
  <si>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</si>
  <si>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</si>
  <si>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</si>
  <si>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</si>
  <si>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</si>
  <si>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</si>
  <si>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</si>
  <si>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</si>
  <si>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</si>
  <si>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</si>
  <si>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</si>
  <si>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</si>
  <si>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</si>
  <si>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</si>
  <si>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</si>
  <si>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</si>
  <si>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</si>
  <si>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</si>
  <si>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</si>
  <si>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</si>
  <si>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</si>
  <si>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</si>
  <si>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</si>
  <si>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</si>
  <si>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</si>
  <si>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</si>
  <si>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</si>
  <si>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</si>
  <si>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</si>
  <si>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</si>
  <si>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</si>
  <si>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</si>
  <si>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</si>
  <si>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</si>
  <si>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</si>
  <si>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</si>
  <si>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</si>
  <si>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</si>
  <si>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</si>
  <si>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</si>
  <si>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</si>
  <si>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</si>
  <si>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</si>
  <si>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</si>
  <si>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</si>
  <si>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</si>
  <si>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</si>
  <si>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</si>
  <si>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</si>
  <si>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</si>
  <si>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</si>
  <si>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</si>
  <si>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</si>
  <si>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</si>
  <si>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</si>
  <si>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</si>
  <si>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</si>
  <si>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</si>
  <si>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</si>
  <si>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</si>
  <si>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</si>
  <si>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</si>
  <si>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</si>
  <si>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</si>
  <si>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</si>
  <si>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</si>
  <si>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</si>
  <si>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</si>
  <si>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</si>
  <si>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</si>
  <si>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</si>
  <si>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</si>
  <si>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</si>
  <si>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</si>
  <si>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</si>
  <si>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</si>
  <si>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</si>
  <si>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</si>
  <si>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</si>
  <si>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</si>
  <si>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</si>
  <si>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</si>
  <si>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</si>
  <si>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</si>
  <si>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</si>
  <si>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</si>
  <si>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</si>
  <si>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</si>
  <si>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</si>
  <si>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</si>
  <si>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</si>
  <si>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</si>
  <si>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</si>
  <si>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</si>
  <si>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</si>
  <si>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</si>
  <si>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</si>
  <si>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</si>
  <si>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</si>
  <si>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</si>
  <si>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</si>
  <si>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</si>
  <si>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</si>
  <si>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</si>
  <si>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</si>
  <si>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</si>
  <si>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</si>
  <si>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</si>
  <si>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</si>
  <si>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</si>
  <si>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</si>
  <si>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</si>
  <si>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</si>
  <si>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</si>
  <si>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</si>
  <si>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</si>
  <si>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</si>
  <si>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</si>
  <si>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</si>
  <si>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</si>
  <si>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</si>
  <si>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</si>
  <si>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</si>
  <si>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</si>
  <si>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</si>
  <si>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</si>
  <si>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</si>
  <si>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</si>
  <si>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</si>
  <si>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</si>
  <si>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</si>
  <si>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</si>
  <si>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</si>
  <si>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</si>
  <si>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</si>
  <si>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</si>
  <si>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</si>
  <si>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</si>
  <si>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</si>
  <si>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</si>
  <si>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</si>
  <si>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</si>
  <si>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</si>
  <si>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</si>
  <si>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</si>
  <si>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</si>
  <si>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</si>
  <si>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</si>
  <si>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</si>
  <si>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</si>
  <si>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</si>
  <si>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</si>
  <si>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</si>
  <si>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</si>
  <si>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</si>
  <si>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</si>
  <si>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</si>
  <si>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</si>
  <si>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</si>
  <si>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</si>
  <si>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</si>
  <si>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</si>
  <si>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</si>
  <si>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</si>
  <si>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</si>
  <si>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</si>
  <si>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</si>
  <si>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</si>
  <si>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</si>
  <si>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</si>
  <si>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</si>
  <si>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</si>
  <si>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</si>
  <si>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</si>
  <si>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</si>
  <si>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</si>
  <si>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</si>
  <si>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</si>
  <si>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</si>
  <si>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</si>
  <si>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</si>
  <si>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</si>
  <si>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</si>
  <si>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</si>
  <si>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</si>
  <si>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</si>
  <si>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</si>
  <si>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</si>
  <si>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</si>
  <si>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</si>
  <si>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</si>
  <si>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</si>
  <si>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</si>
  <si>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</si>
  <si>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</si>
  <si>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</si>
  <si>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</si>
  <si>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</si>
  <si>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</si>
  <si>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</si>
  <si>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</si>
  <si>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</si>
  <si>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</si>
  <si>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</si>
  <si>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</si>
  <si>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</si>
  <si>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</si>
  <si>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</si>
  <si>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</si>
  <si>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</si>
  <si>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</si>
  <si>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</si>
  <si>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</si>
  <si>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</si>
  <si>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</si>
  <si>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</si>
  <si>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</si>
  <si>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</si>
  <si>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</si>
  <si>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</si>
  <si>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</si>
  <si>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</si>
  <si>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</si>
  <si>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</si>
  <si>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</si>
  <si>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</si>
  <si>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</si>
  <si>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</si>
  <si>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</si>
  <si>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</si>
  <si>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</si>
  <si>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</si>
  <si>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</si>
  <si>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</si>
  <si>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</si>
  <si>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</si>
  <si>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</si>
  <si>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</si>
  <si>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</si>
  <si>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</si>
  <si>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</si>
  <si>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</si>
  <si>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</si>
  <si>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</si>
  <si>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</si>
  <si>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</si>
  <si>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</si>
  <si>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</si>
  <si>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</si>
  <si>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</si>
  <si>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</si>
  <si>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</si>
  <si>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</si>
  <si>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</si>
  <si>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</si>
  <si>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</si>
  <si>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</si>
  <si>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</si>
  <si>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</si>
  <si>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</si>
  <si>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</si>
  <si>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</si>
  <si>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</si>
  <si>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</si>
  <si>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</si>
  <si>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</si>
  <si>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</si>
  <si>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</si>
  <si>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</si>
  <si>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</si>
  <si>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</si>
  <si>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</si>
  <si>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</si>
  <si>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</si>
  <si>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</si>
  <si>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</si>
  <si>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</si>
  <si>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</si>
  <si>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</si>
  <si>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</si>
  <si>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</si>
  <si>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</si>
  <si>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</si>
  <si>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</si>
  <si>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</si>
  <si>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</si>
  <si>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</si>
  <si>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</si>
  <si>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</si>
  <si>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</si>
  <si>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</si>
  <si>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</si>
  <si>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</si>
  <si>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</si>
  <si>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</si>
  <si>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</si>
  <si>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</si>
  <si>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</si>
  <si>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</si>
  <si>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</si>
  <si>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</si>
  <si>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</si>
  <si>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</si>
  <si>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</si>
  <si>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</si>
  <si>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</si>
  <si>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</si>
  <si>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</si>
  <si>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</si>
  <si>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</si>
  <si>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</si>
  <si>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</si>
  <si>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</si>
  <si>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</si>
  <si>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</si>
  <si>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</si>
  <si>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</si>
  <si>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</si>
  <si>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</si>
  <si>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</si>
  <si>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</si>
  <si>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</si>
  <si>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</si>
  <si>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</si>
  <si>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</si>
  <si>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</si>
  <si>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</si>
  <si>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</si>
  <si>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</si>
  <si>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</si>
  <si>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</si>
  <si>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</si>
  <si>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</si>
  <si>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</si>
  <si>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</si>
  <si>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</si>
  <si>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</si>
  <si>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</si>
  <si>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</si>
  <si>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</si>
  <si>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</si>
  <si>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</si>
  <si>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</si>
  <si>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</si>
  <si>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</si>
  <si>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</si>
  <si>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</si>
  <si>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</si>
  <si>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</si>
  <si>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</si>
  <si>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</si>
  <si>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</si>
  <si>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</si>
  <si>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</si>
  <si>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</si>
  <si>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</si>
  <si>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</si>
  <si>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</si>
  <si>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</si>
  <si>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</si>
  <si>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</si>
  <si>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</si>
  <si>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</si>
  <si>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</si>
  <si>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</si>
  <si>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</si>
  <si>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</si>
  <si>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</si>
  <si>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</si>
  <si>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</si>
  <si>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</si>
  <si>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</si>
  <si>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</si>
  <si>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</si>
  <si>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</si>
  <si>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</si>
  <si>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</si>
  <si>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</si>
  <si>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</si>
  <si>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</si>
  <si>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</si>
  <si>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</si>
  <si>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</si>
  <si>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</si>
  <si>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</si>
  <si>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</si>
  <si>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</si>
  <si>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</si>
  <si>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</si>
  <si>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</si>
  <si>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</si>
  <si>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</si>
  <si>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</si>
  <si>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</si>
  <si>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</si>
  <si>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</si>
  <si>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</si>
  <si>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</si>
  <si>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</si>
  <si>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</si>
  <si>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</si>
  <si>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</si>
  <si>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</si>
  <si>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</si>
  <si>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</si>
  <si>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</si>
  <si>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</si>
  <si>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</si>
  <si>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</si>
  <si>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</si>
  <si>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</si>
  <si>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</si>
  <si>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</si>
  <si>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</si>
  <si>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</si>
  <si>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</si>
  <si>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</si>
  <si>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</si>
  <si>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</si>
  <si>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</si>
  <si>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</si>
  <si>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</si>
  <si>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</si>
  <si>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</si>
  <si>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</si>
  <si>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</si>
  <si>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</si>
  <si>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</si>
  <si>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</si>
  <si>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</si>
  <si>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</si>
  <si>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</si>
  <si>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</si>
  <si>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</si>
  <si>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</si>
  <si>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</si>
  <si>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</si>
  <si>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</si>
  <si>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</si>
  <si>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</si>
  <si>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</si>
  <si>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</si>
  <si>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</si>
  <si>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</si>
  <si>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</si>
  <si>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</si>
  <si>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</si>
  <si>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</si>
  <si>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</si>
  <si>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</si>
  <si>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</si>
  <si>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</si>
  <si>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</si>
  <si>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</si>
  <si>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</si>
  <si>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</si>
  <si>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</si>
  <si>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</si>
  <si>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</si>
  <si>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</si>
  <si>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</si>
  <si>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</si>
  <si>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</si>
  <si>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</si>
  <si>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</si>
  <si>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</si>
  <si>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</si>
  <si>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</si>
  <si>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</si>
  <si>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</si>
  <si>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</si>
  <si>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</si>
  <si>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</si>
  <si>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</si>
  <si>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</si>
  <si>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</si>
  <si>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</si>
  <si>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</si>
  <si>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</si>
  <si>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</si>
  <si>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</si>
  <si>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</si>
  <si>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</si>
  <si>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</si>
  <si>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</si>
  <si>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</si>
  <si>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</si>
  <si>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</si>
  <si>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</si>
  <si>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</si>
  <si>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</si>
  <si>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</si>
  <si>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</si>
  <si>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</si>
  <si>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</si>
  <si>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</si>
  <si>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</si>
  <si>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</si>
  <si>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</si>
  <si>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</si>
  <si>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</si>
  <si>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</si>
  <si>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</si>
  <si>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</si>
  <si>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</si>
  <si>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</si>
  <si>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</si>
  <si>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</si>
  <si>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</si>
  <si>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</si>
  <si>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</si>
  <si>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</si>
  <si>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</si>
  <si>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</si>
  <si>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</si>
  <si>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</si>
  <si>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</si>
  <si>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</si>
  <si>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</si>
  <si>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</si>
  <si>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</si>
  <si>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</si>
  <si>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</si>
  <si>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</si>
  <si>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</si>
  <si>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</si>
  <si>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</si>
  <si>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</si>
  <si>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</si>
  <si>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</si>
  <si>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</si>
  <si>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</si>
  <si>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</si>
  <si>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</si>
  <si>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</si>
  <si>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</si>
  <si>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</si>
  <si>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</si>
  <si>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</si>
  <si>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</si>
  <si>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</si>
  <si>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</si>
  <si>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</si>
  <si>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</si>
  <si>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</si>
  <si>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</si>
  <si>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</si>
  <si>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</si>
  <si>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</si>
  <si>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</si>
  <si>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</si>
  <si>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</si>
  <si>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</si>
  <si>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</si>
  <si>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</si>
  <si>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</si>
  <si>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</si>
  <si>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</si>
  <si>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</si>
  <si>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</si>
  <si>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</si>
  <si>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</si>
  <si>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</si>
  <si>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</si>
  <si>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</si>
  <si>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</si>
  <si>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</si>
  <si>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</si>
  <si>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</si>
  <si>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</si>
  <si>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</si>
  <si>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</si>
  <si>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</si>
  <si>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</si>
  <si>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</si>
  <si>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</si>
  <si>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</si>
  <si>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</si>
  <si>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</si>
  <si>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</si>
  <si>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</si>
  <si>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</si>
  <si>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</si>
  <si>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</si>
  <si>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</si>
  <si>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</si>
  <si>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</si>
  <si>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</si>
  <si>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</si>
  <si>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</si>
  <si>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</si>
  <si>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</si>
  <si>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</si>
  <si>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</si>
  <si>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</si>
  <si>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</si>
  <si>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</si>
  <si>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</si>
  <si>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</si>
  <si>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</si>
  <si>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</si>
  <si>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</si>
  <si>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</si>
  <si>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</si>
  <si>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</si>
  <si>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</si>
  <si>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</si>
  <si>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</si>
  <si>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</si>
  <si>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</si>
  <si>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</si>
  <si>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</si>
  <si>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</si>
  <si>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</si>
  <si>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</si>
  <si>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</si>
  <si>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</si>
  <si>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</si>
  <si>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</si>
  <si>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</si>
  <si>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</si>
  <si>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</si>
  <si>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</si>
  <si>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</si>
  <si>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</si>
  <si>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</si>
  <si>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</si>
  <si>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</si>
  <si>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</si>
  <si>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</si>
  <si>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</si>
  <si>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</si>
  <si>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</si>
  <si>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</si>
  <si>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</si>
  <si>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</si>
  <si>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</si>
  <si>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</si>
  <si>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</si>
  <si>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</si>
  <si>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</si>
  <si>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</si>
  <si>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</si>
  <si>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</si>
  <si>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</si>
  <si>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</si>
  <si>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</si>
  <si>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</si>
  <si>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</si>
  <si>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</si>
  <si>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</si>
  <si>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</si>
  <si>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</si>
  <si>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</si>
  <si>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</si>
  <si>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</si>
  <si>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</si>
  <si>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</si>
  <si>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</si>
  <si>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</si>
  <si>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</si>
  <si>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</si>
  <si>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</si>
  <si>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</si>
  <si>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</si>
  <si>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</si>
  <si>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</si>
  <si>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</si>
  <si>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</si>
  <si>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</si>
  <si>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</si>
  <si>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</si>
  <si>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</si>
  <si>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</si>
  <si>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</si>
  <si>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</si>
  <si>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</si>
  <si>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</si>
  <si>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</si>
  <si>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</si>
  <si>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</si>
  <si>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</si>
  <si>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</si>
  <si>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</si>
  <si>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</si>
  <si>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</si>
  <si>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</si>
  <si>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</si>
  <si>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</si>
  <si>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</si>
  <si>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</si>
  <si>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</si>
  <si>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</si>
  <si>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</si>
  <si>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</si>
  <si>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</si>
  <si>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</si>
  <si>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</si>
  <si>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</si>
  <si>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</si>
  <si>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</si>
  <si>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</si>
  <si>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</si>
  <si>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</si>
  <si>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</si>
  <si>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</si>
  <si>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</si>
  <si>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</si>
  <si>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</si>
  <si>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</si>
  <si>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</si>
  <si>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</si>
  <si>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</si>
  <si>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</si>
  <si>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</si>
  <si>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</si>
  <si>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</si>
  <si>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</si>
  <si>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</si>
  <si>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</si>
  <si>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</si>
  <si>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</si>
  <si>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</si>
  <si>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</si>
  <si>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</si>
  <si>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</si>
  <si>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</si>
  <si>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</si>
  <si>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</si>
  <si>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</si>
  <si>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</si>
  <si>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</si>
  <si>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</si>
  <si>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</si>
  <si>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</si>
  <si>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</si>
  <si>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</si>
  <si>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</si>
  <si>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</si>
  <si>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</si>
  <si>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</si>
  <si>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</si>
  <si>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</si>
  <si>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</si>
  <si>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</si>
  <si>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</si>
  <si>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</si>
  <si>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</si>
  <si>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</si>
  <si>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</si>
  <si>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</si>
  <si>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</si>
  <si>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</si>
  <si>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</si>
  <si>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</si>
  <si>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</si>
  <si>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</si>
  <si>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</si>
  <si>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</si>
  <si>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</si>
  <si>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</si>
  <si>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</si>
  <si>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</si>
  <si>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</si>
  <si>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</si>
  <si>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</si>
  <si>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</si>
  <si>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</si>
  <si>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</si>
  <si>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</si>
  <si>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</si>
  <si>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</si>
  <si>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</si>
  <si>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</si>
  <si>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</si>
  <si>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</si>
  <si>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</si>
  <si>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</si>
  <si>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</si>
  <si>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</si>
  <si>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</si>
  <si>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</si>
  <si>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</si>
  <si>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</si>
  <si>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</si>
  <si>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</si>
  <si>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</si>
  <si>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</si>
  <si>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</si>
  <si>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</si>
  <si>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</si>
  <si>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</si>
  <si>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</si>
  <si>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</si>
  <si>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</si>
  <si>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</si>
  <si>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</si>
  <si>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</si>
  <si>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</si>
  <si>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</si>
  <si>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</si>
  <si>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</si>
  <si>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</si>
  <si>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</si>
  <si>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</si>
  <si>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</si>
  <si>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</si>
  <si>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</si>
  <si>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</si>
  <si>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</si>
  <si>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</si>
  <si>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</si>
  <si>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</si>
  <si>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</si>
  <si>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</si>
  <si>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</si>
  <si>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</si>
  <si>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</si>
  <si>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</si>
  <si>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</si>
  <si>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</si>
  <si>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</si>
  <si>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</si>
  <si>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</si>
  <si>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</si>
  <si>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</si>
  <si>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</si>
  <si>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</si>
  <si>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</si>
  <si>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</si>
  <si>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</si>
  <si>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</si>
  <si>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</si>
  <si>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</si>
  <si>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</si>
  <si>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</si>
  <si>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</si>
  <si>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</si>
  <si>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</si>
  <si>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</si>
  <si>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</si>
  <si>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</si>
  <si>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</si>
  <si>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</si>
  <si>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</si>
  <si>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</si>
  <si>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</si>
  <si>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</si>
  <si>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</si>
  <si>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</si>
  <si>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</si>
  <si>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</si>
  <si>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</si>
  <si>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</si>
  <si>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</si>
  <si>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</si>
  <si>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</si>
  <si>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</si>
  <si>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</si>
  <si>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</si>
  <si>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</si>
  <si>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</si>
  <si>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</si>
  <si>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</si>
  <si>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</si>
  <si>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</si>
  <si>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</si>
  <si>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</si>
  <si>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</si>
  <si>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</si>
  <si>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</si>
  <si>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</si>
  <si>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</si>
  <si>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</si>
  <si>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</si>
  <si>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</si>
  <si>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</si>
  <si>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</si>
  <si>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</si>
  <si>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</si>
  <si>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</si>
  <si>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</si>
  <si>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</si>
  <si>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</si>
  <si>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</si>
  <si>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</si>
  <si>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</si>
  <si>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</si>
  <si>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</si>
  <si>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</si>
  <si>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</si>
  <si>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</si>
  <si>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</si>
  <si>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</si>
  <si>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</si>
  <si>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</si>
  <si>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</si>
  <si>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</si>
  <si>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</si>
  <si>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</si>
  <si>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</si>
  <si>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</si>
  <si>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</si>
  <si>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</si>
  <si>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</si>
  <si>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</si>
  <si>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</si>
  <si>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</si>
  <si>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</si>
  <si>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</si>
  <si>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</si>
  <si>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</si>
  <si>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</si>
  <si>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</si>
  <si>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</si>
  <si>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</si>
  <si>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</si>
  <si>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</si>
  <si>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</si>
  <si>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</si>
  <si>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</si>
  <si>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</si>
  <si>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</si>
  <si>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</si>
  <si>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</si>
  <si>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</si>
  <si>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</si>
  <si>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</si>
  <si>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</si>
  <si>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</si>
  <si>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</si>
  <si>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</si>
  <si>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</si>
  <si>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</si>
  <si>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</si>
  <si>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</si>
  <si>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</si>
  <si>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</si>
  <si>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</si>
  <si>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</si>
  <si>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</si>
  <si>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</si>
  <si>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</si>
  <si>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</si>
  <si>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</si>
  <si>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</si>
  <si>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</si>
  <si>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</si>
  <si>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</si>
  <si>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</si>
  <si>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</si>
  <si>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</si>
  <si>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</si>
  <si>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</si>
  <si>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</si>
  <si>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</si>
  <si>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</si>
  <si>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</si>
  <si>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</si>
  <si>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</si>
  <si>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</si>
  <si>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</si>
  <si>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</si>
  <si>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</si>
  <si>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</si>
  <si>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</si>
  <si>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</si>
  <si>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</si>
  <si>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</si>
  <si>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</si>
  <si>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</si>
  <si>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</si>
  <si>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</si>
  <si>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</si>
  <si>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</si>
  <si>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</si>
  <si>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</si>
  <si>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</si>
  <si>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</si>
  <si>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</si>
  <si>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</si>
  <si>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</si>
  <si>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</si>
  <si>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</si>
  <si>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</si>
  <si>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</si>
  <si>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</si>
  <si>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</si>
  <si>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</si>
  <si>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</si>
  <si>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</si>
  <si>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</si>
  <si>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</si>
  <si>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</si>
  <si>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</si>
  <si>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</si>
  <si>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</si>
  <si>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</si>
  <si>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</si>
  <si>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</si>
  <si>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</si>
  <si>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</si>
  <si>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</si>
  <si>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</si>
  <si>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</si>
  <si>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</si>
  <si>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</si>
  <si>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</si>
  <si>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</si>
  <si>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</si>
  <si>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</si>
  <si>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</si>
  <si>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</si>
  <si>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</si>
  <si>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</si>
  <si>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</si>
  <si>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</si>
  <si>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</si>
  <si>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</si>
  <si>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</si>
  <si>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</si>
  <si>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</si>
  <si>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</si>
  <si>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</si>
  <si>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</si>
  <si>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</si>
  <si>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</si>
  <si>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</si>
  <si>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</si>
  <si>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</si>
  <si>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</si>
  <si>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</si>
  <si>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</si>
  <si>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</si>
  <si>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</si>
  <si>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</si>
  <si>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</si>
  <si>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</si>
  <si>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</si>
  <si>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</si>
  <si>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</si>
  <si>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</si>
  <si>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</si>
  <si>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</si>
  <si>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</si>
  <si>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</si>
  <si>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</si>
  <si>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</si>
  <si>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</si>
  <si>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</si>
  <si>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</si>
  <si>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</si>
  <si>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</si>
  <si>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</si>
  <si>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</si>
  <si>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</si>
  <si>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</si>
  <si>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</si>
  <si>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</si>
  <si>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</si>
  <si>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</si>
  <si>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</si>
  <si>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</si>
  <si>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</si>
  <si>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</si>
  <si>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</si>
  <si>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</si>
  <si>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</si>
  <si>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</si>
  <si>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</si>
  <si>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</si>
  <si>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</si>
  <si>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</si>
  <si>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</si>
  <si>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</si>
  <si>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</si>
  <si>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</si>
  <si>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</si>
  <si>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</si>
  <si>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</si>
  <si>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</si>
  <si>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</si>
  <si>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</si>
  <si>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</si>
  <si>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</si>
  <si>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</si>
  <si>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</si>
  <si>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</si>
  <si>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</si>
  <si>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</si>
  <si>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</si>
  <si>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</si>
  <si>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</si>
  <si>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</si>
  <si>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</si>
  <si>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</si>
  <si>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</si>
  <si>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</si>
  <si>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</si>
  <si>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</si>
  <si>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</si>
  <si>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</si>
  <si>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</si>
  <si>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</si>
  <si>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</si>
  <si>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</si>
  <si>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</si>
  <si>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</si>
  <si>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</si>
  <si>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</si>
  <si>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</si>
  <si>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</si>
  <si>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</si>
  <si>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</si>
  <si>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</si>
  <si>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</si>
  <si>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</si>
  <si>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</si>
  <si>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</si>
  <si>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</si>
  <si>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</si>
  <si>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</si>
  <si>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</si>
  <si>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</si>
  <si>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</si>
  <si>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</si>
  <si>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</si>
  <si>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</si>
  <si>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</si>
  <si>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</si>
  <si>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</si>
  <si>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</si>
  <si>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</si>
  <si>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</si>
  <si>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</si>
  <si>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</si>
  <si>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</si>
  <si>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</si>
  <si>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</si>
  <si>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</si>
  <si>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</si>
  <si>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</si>
  <si>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</si>
  <si>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</si>
  <si>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</si>
  <si>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</si>
  <si>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</si>
  <si>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</si>
  <si>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</si>
  <si>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</si>
  <si>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</si>
  <si>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</si>
  <si>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</si>
  <si>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</si>
  <si>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</si>
  <si>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</si>
  <si>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</si>
  <si>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</si>
  <si>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</si>
  <si>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</si>
  <si>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</si>
  <si>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</si>
  <si>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</si>
  <si>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</si>
  <si>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</si>
  <si>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</si>
  <si>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</si>
  <si>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</si>
  <si>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</si>
  <si>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</si>
  <si>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</si>
  <si>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</si>
  <si>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</si>
  <si>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</si>
  <si>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</si>
  <si>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</si>
  <si>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</si>
  <si>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</si>
  <si>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</si>
  <si>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</si>
  <si>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</si>
  <si>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</si>
  <si>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</si>
  <si>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</si>
  <si>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</si>
  <si>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</si>
  <si>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</si>
  <si>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</si>
  <si>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</si>
  <si>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</si>
  <si>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</si>
  <si>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</si>
  <si>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</si>
  <si>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</si>
  <si>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</si>
  <si>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</si>
  <si>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</si>
  <si>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</si>
  <si>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</si>
  <si>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</si>
  <si>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</si>
  <si>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</si>
  <si>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</si>
  <si>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</si>
  <si>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</si>
  <si>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</si>
  <si>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</si>
  <si>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</si>
  <si>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</si>
  <si>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</si>
  <si>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</si>
  <si>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</si>
  <si>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</si>
  <si>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</si>
  <si>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</si>
  <si>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</si>
  <si>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</si>
  <si>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</si>
  <si>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</si>
  <si>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</si>
  <si>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</si>
  <si>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</si>
  <si>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</si>
  <si>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</si>
  <si>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</si>
  <si>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</si>
  <si>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</si>
  <si>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</si>
  <si>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</si>
  <si>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</si>
  <si>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</si>
  <si>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</si>
  <si>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</si>
  <si>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</si>
  <si>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</si>
  <si>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</si>
  <si>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</si>
  <si>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</si>
  <si>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</si>
  <si>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</si>
  <si>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</si>
  <si>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</si>
  <si>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</si>
  <si>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</si>
  <si>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</si>
  <si>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</si>
  <si>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</si>
  <si>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</si>
  <si>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</si>
  <si>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</si>
  <si>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</si>
  <si>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</si>
  <si>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</si>
  <si>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</si>
  <si>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</si>
  <si>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</si>
  <si>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</si>
  <si>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</si>
  <si>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</si>
  <si>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</si>
  <si>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</si>
  <si>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</si>
  <si>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</si>
  <si>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</si>
  <si>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</si>
  <si>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</si>
  <si>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</si>
  <si>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</si>
  <si>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</si>
  <si>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</si>
  <si>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</si>
  <si>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</si>
  <si>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</si>
  <si>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</si>
  <si>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</si>
  <si>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</si>
  <si>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</si>
  <si>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</si>
  <si>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</si>
  <si>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</si>
  <si>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</si>
  <si>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</si>
  <si>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</si>
  <si>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</si>
  <si>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</si>
  <si>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</si>
  <si>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</si>
  <si>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</si>
  <si>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</si>
  <si>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</si>
  <si>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</si>
  <si>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</si>
  <si>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</si>
  <si>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</si>
  <si>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</si>
  <si>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</si>
  <si>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</si>
  <si>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</si>
  <si>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</si>
  <si>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</si>
  <si>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</si>
  <si>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</si>
  <si>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</si>
  <si>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</si>
  <si>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</si>
  <si>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</si>
  <si>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</si>
  <si>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</si>
  <si>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</si>
  <si>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</si>
  <si>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</si>
  <si>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</si>
  <si>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</si>
  <si>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</si>
  <si>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</si>
  <si>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</si>
  <si>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</si>
  <si>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</si>
  <si>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</si>
  <si>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</si>
  <si>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</si>
  <si>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</si>
  <si>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</si>
  <si>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</si>
  <si>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</si>
  <si>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</si>
  <si>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</si>
  <si>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</si>
  <si>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</si>
  <si>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</si>
  <si>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</si>
  <si>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</si>
  <si>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</si>
  <si>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</si>
  <si>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</si>
  <si>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</si>
  <si>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</si>
  <si>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</si>
  <si>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</si>
  <si>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</si>
  <si>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</si>
  <si>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</si>
  <si>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</si>
  <si>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</si>
  <si>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</si>
  <si>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</si>
  <si>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</si>
  <si>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</si>
  <si>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</si>
  <si>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</si>
  <si>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</si>
  <si>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</si>
  <si>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</si>
  <si>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</si>
  <si>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</si>
  <si>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</si>
  <si>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</si>
  <si>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</si>
  <si>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</si>
  <si>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</si>
  <si>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</si>
  <si>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</si>
  <si>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</si>
  <si>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</si>
  <si>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</si>
  <si>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</si>
  <si>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</si>
  <si>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</si>
  <si>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</si>
  <si>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</si>
  <si>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</si>
  <si>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</si>
  <si>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</si>
  <si>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</si>
  <si>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</si>
  <si>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</si>
  <si>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</si>
  <si>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</si>
  <si>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</si>
  <si>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</si>
  <si>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</si>
  <si>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</si>
  <si>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</si>
  <si>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</si>
  <si>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</si>
  <si>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</si>
  <si>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</si>
  <si>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</si>
  <si>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</si>
  <si>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</si>
  <si>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</si>
  <si>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</si>
  <si>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</si>
  <si>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</si>
  <si>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</si>
  <si>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</si>
  <si>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</si>
  <si>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</si>
  <si>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</si>
  <si>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</si>
  <si>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</si>
  <si>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</si>
  <si>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</si>
  <si>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</si>
  <si>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</si>
  <si>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</si>
  <si>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</si>
  <si>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</si>
  <si>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</si>
  <si>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</si>
  <si>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</si>
  <si>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</si>
  <si>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</si>
  <si>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</si>
  <si>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</si>
  <si>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</si>
  <si>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</si>
  <si>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</si>
  <si>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</si>
  <si>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</si>
  <si>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</si>
  <si>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</si>
  <si>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</si>
  <si>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</si>
  <si>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</si>
  <si>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</si>
  <si>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</si>
  <si>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</si>
  <si>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</si>
  <si>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</si>
  <si>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</si>
  <si>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</si>
  <si>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</si>
  <si>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</si>
  <si>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</si>
  <si>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</si>
  <si>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</si>
  <si>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</si>
  <si>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</si>
  <si>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</si>
  <si>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</si>
  <si>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</si>
  <si>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</si>
  <si>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</si>
  <si>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</si>
  <si>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</si>
  <si>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</si>
  <si>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</si>
  <si>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</si>
  <si>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</si>
  <si>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</si>
  <si>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</si>
  <si>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</si>
  <si>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</si>
  <si>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</si>
  <si>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</si>
  <si>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</si>
  <si>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</si>
  <si>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</si>
  <si>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</si>
  <si>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</si>
  <si>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</si>
  <si>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</si>
  <si>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</si>
  <si>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</si>
  <si>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</si>
  <si>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</si>
  <si>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</si>
  <si>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</si>
  <si>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</si>
  <si>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</si>
  <si>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</si>
  <si>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</si>
  <si>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</si>
  <si>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</si>
  <si>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</si>
  <si>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</si>
  <si>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</si>
  <si>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</si>
  <si>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</si>
  <si>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</si>
  <si>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</si>
  <si>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</si>
  <si>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</si>
  <si>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</si>
  <si>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</si>
  <si>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</si>
  <si>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</si>
  <si>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</si>
  <si>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</si>
  <si>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</si>
  <si>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</si>
  <si>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</si>
  <si>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</si>
  <si>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</si>
  <si>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</si>
  <si>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</si>
  <si>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</si>
  <si>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</si>
  <si>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</si>
  <si>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</si>
  <si>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</si>
  <si>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</si>
  <si>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</si>
  <si>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</si>
  <si>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</si>
  <si>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</si>
  <si>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</si>
  <si>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</si>
  <si>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</si>
  <si>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</si>
  <si>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</si>
  <si>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</si>
  <si>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</si>
  <si>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</si>
  <si>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</si>
  <si>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</si>
  <si>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</si>
  <si>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</si>
  <si>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</si>
  <si>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</si>
  <si>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</si>
  <si>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</si>
  <si>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</si>
  <si>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</si>
  <si>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</si>
  <si>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</si>
  <si>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</si>
  <si>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</si>
  <si>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</si>
  <si>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</si>
  <si>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</si>
  <si>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</si>
  <si>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</si>
  <si>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</si>
  <si>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</si>
  <si>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</si>
  <si>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</si>
  <si>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</si>
  <si>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</si>
  <si>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</si>
  <si>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</si>
  <si>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</si>
  <si>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</si>
  <si>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</si>
  <si>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</si>
  <si>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</si>
  <si>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</si>
  <si>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</si>
  <si>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</si>
  <si>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</si>
  <si>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</si>
  <si>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</si>
  <si>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</si>
  <si>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</si>
  <si>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</si>
  <si>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</si>
  <si>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</si>
  <si>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</si>
  <si>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</si>
  <si>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</si>
  <si>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</si>
  <si>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</si>
  <si>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</si>
  <si>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</si>
  <si>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</si>
  <si>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</si>
  <si>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</si>
  <si>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</si>
  <si>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</si>
  <si>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</si>
  <si>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</si>
  <si>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</si>
  <si>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</si>
  <si>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</si>
  <si>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</si>
  <si>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</si>
  <si>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</si>
  <si>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</si>
  <si>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</si>
  <si>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</si>
  <si>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</si>
  <si>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</si>
  <si>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</si>
  <si>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</si>
  <si>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</si>
  <si>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</si>
  <si>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</si>
  <si>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</si>
  <si>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</si>
  <si>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</si>
  <si>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</si>
  <si>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</si>
  <si>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</si>
  <si>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</si>
  <si>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</si>
  <si>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</si>
  <si>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</si>
  <si>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</si>
  <si>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</si>
  <si>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</si>
  <si>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</si>
  <si>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</si>
  <si>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</si>
  <si>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</si>
  <si>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</si>
  <si>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</si>
  <si>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</si>
  <si>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</si>
  <si>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</si>
  <si>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</si>
  <si>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</si>
  <si>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</si>
  <si>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</si>
  <si>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</si>
  <si>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</si>
  <si>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</si>
  <si>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</si>
  <si>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</si>
  <si>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</si>
  <si>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</si>
  <si>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</si>
  <si>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</si>
  <si>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</si>
  <si>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</si>
  <si>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</si>
  <si>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</si>
  <si>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</si>
  <si>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</si>
  <si>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</si>
  <si>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</si>
  <si>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</si>
  <si>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</si>
  <si>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</si>
  <si>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</si>
  <si>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</si>
  <si>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</si>
  <si>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</si>
  <si>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</si>
  <si>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</si>
  <si>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</si>
  <si>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</si>
  <si>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</si>
  <si>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</si>
  <si>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</si>
  <si>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</si>
  <si>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</si>
  <si>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</si>
  <si>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</si>
  <si>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</si>
  <si>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</si>
  <si>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</si>
  <si>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</si>
  <si>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</si>
  <si>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</si>
  <si>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</si>
  <si>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</si>
  <si>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</si>
  <si>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</si>
  <si>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</si>
  <si>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</si>
  <si>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</si>
  <si>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</si>
  <si>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</si>
  <si>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</si>
  <si>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</si>
  <si>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</si>
  <si>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</si>
  <si>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</si>
  <si>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</si>
  <si>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</si>
  <si>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</si>
  <si>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</si>
  <si>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</si>
  <si>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</si>
  <si>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</si>
  <si>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</si>
  <si>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</si>
  <si>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</si>
  <si>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</si>
  <si>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</si>
  <si>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</si>
  <si>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</si>
  <si>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</si>
  <si>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</si>
  <si>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</si>
  <si>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</si>
  <si>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</si>
  <si>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</si>
  <si>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</si>
  <si>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</si>
  <si>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</si>
  <si>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</si>
  <si>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</si>
  <si>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</si>
  <si>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</si>
  <si>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</si>
  <si>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</si>
  <si>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</si>
  <si>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</si>
  <si>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</si>
  <si>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</si>
  <si>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</si>
  <si>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</si>
  <si>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</si>
  <si>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</si>
  <si>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</si>
  <si>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</si>
  <si>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</si>
  <si>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</si>
  <si>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</si>
  <si>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</si>
  <si>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</si>
  <si>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</si>
  <si>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</si>
  <si>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</si>
  <si>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</si>
  <si>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</si>
  <si>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</si>
  <si>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</si>
  <si>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</si>
  <si>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</si>
  <si>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</si>
  <si>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</si>
  <si>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</si>
  <si>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</si>
  <si>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</si>
  <si>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</si>
  <si>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</si>
  <si>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</si>
  <si>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</si>
  <si>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</si>
  <si>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</si>
  <si>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</si>
  <si>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</si>
  <si>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</si>
  <si>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</si>
  <si>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</si>
  <si>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</si>
  <si>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</si>
  <si>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</si>
  <si>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</si>
  <si>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</si>
  <si>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</si>
  <si>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</si>
  <si>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</si>
  <si>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</si>
  <si>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</si>
  <si>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</si>
  <si>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</si>
  <si>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</si>
  <si>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</si>
  <si>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</si>
  <si>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</si>
  <si>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</si>
  <si>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</si>
  <si>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</si>
  <si>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</si>
  <si>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</si>
  <si>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</si>
  <si>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</si>
  <si>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</si>
  <si>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</si>
  <si>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</si>
  <si>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</si>
  <si>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</si>
  <si>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</si>
  <si>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</si>
  <si>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</si>
  <si>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</si>
  <si>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</si>
  <si>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</si>
  <si>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</si>
  <si>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</si>
  <si>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</si>
  <si>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</si>
  <si>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</si>
  <si>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</si>
  <si>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</si>
  <si>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</si>
  <si>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</si>
  <si>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</si>
  <si>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</si>
  <si>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</si>
  <si>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</si>
  <si>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</si>
  <si>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</si>
  <si>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</si>
  <si>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</si>
  <si>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</si>
  <si>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</si>
  <si>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</si>
  <si>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</si>
  <si>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</si>
  <si>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</si>
  <si>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</si>
  <si>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</si>
  <si>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</si>
  <si>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</si>
  <si>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</si>
  <si>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</si>
  <si>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</si>
  <si>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</si>
  <si>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</si>
  <si>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</si>
  <si>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</si>
  <si>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</si>
  <si>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</si>
  <si>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</si>
  <si>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</si>
  <si>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</si>
  <si>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</si>
  <si>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</si>
  <si>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</si>
  <si>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</si>
  <si>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</si>
  <si>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</si>
  <si>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</si>
  <si>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</si>
  <si>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</si>
  <si>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</si>
  <si>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</si>
  <si>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</si>
  <si>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</si>
  <si>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</si>
  <si>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</si>
  <si>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</si>
  <si>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</si>
  <si>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</si>
  <si>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</si>
  <si>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</si>
  <si>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</si>
  <si>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</si>
  <si>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</si>
  <si>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</si>
  <si>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</si>
  <si>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</si>
  <si>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</si>
  <si>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</si>
  <si>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</si>
  <si>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</si>
  <si>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</si>
  <si>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</si>
  <si>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</si>
  <si>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</si>
  <si>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</si>
  <si>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</si>
  <si>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</si>
  <si>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</si>
  <si>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</si>
  <si>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</si>
  <si>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</si>
  <si>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</si>
  <si>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</si>
  <si>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</si>
  <si>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</si>
  <si>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</si>
  <si>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</si>
  <si>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</si>
  <si>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</si>
  <si>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</si>
  <si>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</si>
  <si>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</si>
  <si>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</si>
  <si>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</si>
  <si>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</si>
  <si>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</si>
  <si>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</si>
  <si>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</si>
  <si>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</si>
  <si>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</si>
  <si>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</si>
  <si>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</si>
  <si>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</si>
  <si>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</si>
  <si>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</si>
  <si>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</si>
  <si>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</si>
  <si>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</si>
  <si>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</si>
  <si>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</si>
  <si>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</si>
  <si>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</si>
  <si>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</si>
  <si>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</si>
  <si>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</si>
  <si>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</si>
  <si>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</si>
  <si>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</si>
  <si>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</si>
  <si>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</si>
  <si>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</si>
  <si>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</si>
  <si>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</si>
  <si>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</si>
  <si>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</si>
  <si>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</si>
  <si>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</si>
  <si>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</si>
  <si>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</si>
  <si>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</si>
  <si>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</si>
  <si>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</si>
  <si>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</si>
  <si>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</si>
  <si>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</si>
  <si>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</si>
  <si>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</si>
  <si>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</si>
  <si>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</si>
  <si>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</si>
  <si>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</si>
  <si>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</si>
  <si>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</si>
  <si>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</si>
  <si>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</si>
  <si>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</si>
  <si>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</si>
  <si>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</si>
  <si>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</si>
  <si>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</si>
  <si>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</si>
  <si>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</si>
  <si>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</si>
  <si>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</si>
  <si>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</si>
  <si>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</si>
  <si>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</si>
  <si>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</si>
  <si>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</si>
  <si>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</si>
  <si>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</si>
  <si>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</si>
  <si>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</si>
  <si>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</si>
  <si>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</si>
  <si>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</si>
  <si>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</si>
  <si>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</si>
  <si>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</si>
  <si>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</si>
  <si>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</si>
  <si>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</si>
  <si>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</si>
  <si>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</si>
  <si>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</si>
  <si>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</si>
  <si>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</si>
  <si>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</si>
  <si>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</si>
  <si>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</si>
  <si>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</si>
  <si>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</si>
  <si>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</si>
  <si>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</si>
  <si>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</si>
  <si>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</si>
  <si>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</si>
  <si>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</si>
  <si>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</si>
  <si>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</si>
  <si>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</si>
  <si>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</si>
  <si>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</si>
  <si>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</si>
  <si>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</si>
  <si>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</si>
  <si>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</si>
  <si>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</si>
  <si>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</si>
  <si>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</si>
  <si>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</si>
  <si>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</si>
  <si>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</si>
  <si>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</si>
  <si>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</si>
  <si>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</si>
  <si>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</si>
  <si>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</si>
  <si>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</si>
  <si>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</si>
  <si>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</si>
  <si>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</si>
  <si>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</si>
  <si>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</si>
  <si>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</si>
  <si>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</si>
  <si>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</si>
  <si>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</si>
  <si>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</si>
  <si>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</si>
  <si>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</si>
  <si>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</si>
  <si>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</si>
  <si>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</si>
  <si>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</si>
  <si>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</si>
  <si>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</si>
  <si>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</si>
  <si>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</si>
  <si>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</si>
  <si>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</si>
  <si>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</si>
  <si>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</si>
  <si>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</si>
  <si>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</si>
  <si>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</si>
  <si>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</si>
  <si>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</si>
  <si>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</si>
  <si>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</si>
  <si>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</si>
  <si>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</si>
  <si>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</si>
  <si>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</si>
  <si>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</si>
  <si>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</si>
  <si>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</si>
  <si>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</si>
  <si>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</si>
  <si>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</si>
  <si>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</si>
  <si>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</si>
  <si>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</si>
  <si>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</si>
  <si>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</si>
  <si>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</si>
  <si>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</si>
  <si>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</si>
  <si>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</si>
  <si>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</si>
  <si>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</si>
  <si>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</si>
  <si>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</si>
  <si>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</si>
  <si>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</si>
  <si>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</si>
  <si>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</si>
  <si>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</si>
  <si>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</si>
  <si>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</si>
  <si>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</si>
  <si>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</si>
  <si>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</si>
  <si>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</si>
  <si>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</si>
  <si>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</si>
  <si>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</si>
  <si>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</si>
  <si>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</si>
  <si>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</si>
  <si>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</si>
  <si>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</si>
  <si>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</si>
  <si>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</si>
  <si>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</si>
  <si>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</si>
  <si>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</si>
  <si>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</si>
  <si>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</si>
  <si>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</si>
  <si>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</si>
  <si>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</si>
  <si>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</si>
  <si>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</si>
  <si>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</si>
  <si>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</si>
  <si>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</si>
  <si>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</si>
  <si>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</si>
  <si>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</si>
  <si>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</si>
  <si>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</si>
  <si>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</si>
  <si>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</si>
  <si>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</si>
  <si>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</si>
  <si>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</si>
  <si>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</si>
  <si>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</si>
  <si>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</si>
  <si>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</si>
  <si>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</si>
  <si>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</si>
  <si>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</si>
  <si>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</si>
  <si>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</si>
  <si>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</si>
  <si>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</si>
  <si>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</si>
  <si>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</si>
  <si>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</si>
  <si>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</si>
  <si>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</si>
  <si>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</si>
  <si>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</si>
  <si>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</si>
  <si>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</si>
  <si>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</si>
  <si>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</si>
  <si>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</si>
  <si>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</si>
  <si>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</si>
  <si>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</si>
  <si>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</si>
  <si>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</si>
  <si>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</si>
  <si>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</si>
  <si>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</si>
  <si>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</si>
  <si>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</si>
  <si>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</si>
  <si>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</si>
  <si>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</si>
  <si>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</si>
  <si>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</si>
  <si>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</si>
  <si>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</si>
  <si>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</si>
  <si>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</si>
  <si>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</si>
  <si>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</si>
  <si>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</si>
  <si>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</si>
  <si>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</si>
  <si>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</si>
  <si>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</si>
  <si>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</si>
  <si>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</si>
  <si>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</si>
  <si>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</si>
  <si>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</si>
  <si>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</si>
  <si>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</si>
  <si>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</si>
  <si>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</si>
  <si>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</si>
  <si>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</si>
  <si>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</si>
  <si>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</si>
  <si>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</si>
  <si>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</si>
  <si>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</si>
  <si>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</si>
  <si>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</si>
  <si>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</si>
  <si>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</si>
  <si>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</si>
  <si>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</si>
  <si>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</si>
  <si>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</si>
  <si>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</si>
  <si>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</si>
  <si>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</si>
  <si>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</si>
  <si>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</si>
  <si>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</si>
  <si>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</si>
  <si>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</si>
  <si>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</si>
  <si>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</si>
  <si>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</si>
  <si>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</si>
  <si>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</si>
  <si>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</si>
  <si>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</si>
  <si>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</si>
  <si>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</si>
  <si>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</si>
  <si>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</si>
  <si>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</si>
  <si>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</si>
  <si>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</si>
  <si>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</si>
  <si>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</si>
  <si>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</si>
  <si>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</si>
  <si>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</si>
  <si>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</si>
  <si>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</si>
  <si>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</si>
  <si>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</si>
  <si>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</si>
  <si>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</si>
  <si>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</si>
  <si>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</si>
  <si>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</si>
  <si>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</si>
  <si>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</si>
  <si>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</si>
  <si>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</si>
  <si>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</si>
  <si>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</si>
  <si>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</si>
  <si>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</si>
  <si>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</si>
  <si>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</si>
  <si>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</si>
  <si>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</si>
  <si>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</si>
  <si>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</si>
  <si>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</si>
  <si>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</si>
  <si>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</si>
  <si>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</si>
  <si>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</si>
  <si>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</si>
  <si>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</si>
  <si>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</si>
  <si>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</si>
  <si>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</si>
  <si>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</si>
  <si>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</si>
  <si>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</si>
  <si>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</si>
  <si>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</si>
  <si>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</si>
  <si>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</si>
  <si>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</si>
  <si>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</si>
  <si>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</si>
  <si>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</si>
  <si>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</si>
  <si>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</si>
  <si>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</si>
  <si>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</si>
  <si>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</si>
  <si>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</si>
  <si>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</si>
  <si>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</si>
  <si>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</si>
  <si>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</si>
  <si>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</si>
  <si>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</si>
  <si>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</si>
  <si>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</si>
  <si>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</si>
  <si>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</si>
  <si>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</si>
  <si>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</si>
  <si>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</si>
  <si>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</si>
  <si>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</si>
  <si>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</si>
  <si>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</si>
  <si>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</si>
  <si>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</si>
  <si>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</si>
  <si>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</si>
  <si>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</si>
  <si>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</si>
  <si>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</si>
  <si>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</si>
  <si>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</si>
  <si>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</si>
  <si>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</si>
  <si>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</si>
  <si>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</si>
  <si>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</si>
  <si>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</si>
  <si>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</si>
  <si>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</si>
  <si>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</si>
  <si>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</si>
  <si>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</si>
  <si>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</si>
  <si>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</si>
  <si>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</si>
  <si>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</si>
  <si>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</si>
  <si>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</si>
  <si>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</si>
  <si>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</si>
  <si>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</si>
  <si>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</si>
  <si>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</si>
  <si>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</si>
  <si>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</si>
  <si>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</si>
  <si>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</si>
  <si>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</si>
  <si>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</si>
  <si>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</si>
  <si>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</si>
  <si>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</si>
  <si>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</si>
  <si>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</si>
  <si>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</si>
  <si>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</si>
  <si>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</si>
  <si>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</si>
  <si>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</si>
  <si>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</si>
  <si>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</si>
  <si>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</si>
  <si>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</si>
  <si>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</si>
  <si>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</si>
  <si>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</si>
  <si>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</si>
  <si>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</si>
  <si>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</si>
  <si>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</si>
  <si>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</si>
  <si>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</si>
  <si>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</si>
  <si>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</si>
  <si>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</si>
  <si>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</si>
  <si>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</si>
  <si>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</si>
  <si>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</si>
  <si>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</si>
  <si>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</si>
  <si>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</si>
  <si>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</si>
  <si>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</si>
  <si>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</si>
  <si>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</si>
  <si>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</si>
  <si>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</si>
  <si>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</si>
  <si>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</si>
  <si>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</si>
  <si>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</si>
  <si>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</si>
  <si>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</si>
  <si>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</si>
  <si>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</si>
  <si>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</si>
  <si>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</si>
  <si>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</si>
  <si>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</si>
  <si>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</si>
  <si>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</si>
  <si>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</si>
  <si>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</si>
  <si>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</si>
  <si>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</si>
  <si>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</si>
  <si>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</si>
  <si>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</si>
  <si>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</si>
  <si>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</si>
  <si>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</si>
  <si>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</si>
  <si>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</si>
  <si>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</si>
  <si>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</si>
  <si>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</si>
  <si>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</si>
  <si>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</si>
  <si>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</si>
  <si>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</si>
  <si>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</si>
  <si>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</si>
  <si>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</si>
  <si>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</si>
  <si>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</si>
  <si>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</si>
  <si>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</si>
  <si>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</si>
  <si>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</si>
  <si>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</si>
  <si>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</si>
  <si>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</si>
  <si>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</si>
  <si>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</si>
  <si>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</si>
  <si>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</si>
  <si>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</si>
  <si>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</si>
  <si>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</si>
  <si>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</si>
  <si>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</si>
  <si>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</si>
  <si>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</si>
  <si>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</si>
  <si>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</si>
  <si>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</si>
  <si>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</si>
  <si>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</si>
  <si>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</si>
  <si>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</si>
  <si>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</si>
  <si>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</si>
  <si>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</si>
  <si>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</si>
  <si>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</si>
  <si>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</si>
  <si>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</si>
  <si>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</si>
  <si>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</si>
  <si>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</si>
  <si>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</si>
  <si>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</si>
  <si>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</si>
  <si>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</si>
  <si>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</si>
  <si>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</si>
  <si>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</si>
  <si>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</si>
  <si>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</si>
  <si>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</si>
  <si>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</si>
  <si>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</si>
  <si>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</si>
  <si>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</si>
  <si>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</si>
  <si>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</si>
  <si>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</si>
  <si>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</si>
  <si>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</si>
  <si>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</si>
  <si>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</si>
  <si>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</si>
  <si>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</si>
  <si>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</si>
  <si>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</si>
  <si>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</si>
  <si>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</si>
  <si>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</si>
  <si>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</si>
  <si>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</si>
  <si>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</si>
  <si>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</si>
  <si>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</si>
  <si>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</si>
  <si>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</si>
  <si>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</si>
  <si>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</si>
  <si>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</si>
  <si>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</si>
  <si>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</si>
  <si>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</si>
  <si>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</si>
  <si>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</si>
  <si>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</si>
  <si>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</si>
  <si>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</si>
  <si>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</si>
  <si>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</si>
  <si>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</si>
  <si>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</si>
  <si>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</si>
  <si>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</si>
  <si>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</si>
  <si>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</si>
  <si>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</si>
  <si>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</si>
  <si>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</si>
  <si>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</si>
  <si>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</si>
  <si>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</si>
  <si>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</si>
  <si>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</si>
  <si>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</si>
  <si>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</si>
  <si>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</si>
  <si>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</si>
  <si>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</si>
  <si>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</si>
  <si>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</si>
  <si>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</si>
  <si>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</si>
  <si>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</si>
  <si>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</si>
  <si>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</si>
  <si>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</si>
  <si>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</si>
  <si>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</si>
  <si>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</si>
  <si>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</si>
  <si>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</si>
  <si>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</si>
  <si>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</si>
  <si>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</si>
  <si>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</si>
  <si>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</si>
  <si>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</si>
  <si>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</si>
  <si>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</si>
  <si>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</si>
  <si>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</si>
  <si>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</si>
  <si>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</si>
  <si>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</si>
  <si>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</si>
  <si>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</si>
  <si>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</si>
  <si>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</si>
  <si>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</si>
  <si>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</si>
  <si>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</si>
  <si>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</si>
  <si>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</si>
  <si>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</si>
  <si>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</si>
  <si>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</si>
  <si>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</si>
  <si>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</si>
  <si>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</si>
  <si>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</si>
  <si>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</si>
  <si>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</si>
  <si>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</si>
  <si>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</si>
  <si>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</si>
  <si>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</si>
  <si>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</si>
  <si>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</si>
  <si>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</si>
  <si>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</si>
  <si>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</si>
  <si>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</si>
  <si>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</si>
  <si>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</si>
  <si>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</si>
  <si>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</si>
  <si>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</si>
  <si>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</si>
  <si>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</si>
  <si>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</si>
  <si>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</si>
  <si>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</si>
  <si>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</si>
  <si>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</si>
  <si>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</si>
  <si>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</si>
  <si>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</si>
  <si>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</si>
  <si>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</si>
  <si>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</si>
  <si>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</si>
  <si>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</si>
  <si>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</si>
  <si>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</si>
  <si>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</si>
  <si>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</si>
  <si>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</si>
  <si>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</si>
  <si>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</si>
  <si>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</si>
  <si>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</si>
  <si>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</si>
  <si>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</si>
  <si>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</si>
  <si>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</si>
  <si>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</si>
  <si>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</si>
  <si>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</si>
  <si>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</si>
  <si>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</si>
  <si>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</si>
  <si>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</si>
  <si>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</si>
  <si>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</si>
  <si>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</si>
  <si>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</si>
  <si>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</si>
  <si>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</si>
  <si>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</si>
  <si>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</si>
  <si>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</si>
  <si>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</si>
  <si>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</si>
  <si>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</si>
  <si>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</si>
  <si>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</si>
  <si>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</si>
  <si>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</si>
  <si>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</si>
  <si>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</si>
  <si>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</si>
  <si>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</si>
  <si>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</si>
  <si>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</si>
  <si>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</si>
  <si>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</si>
  <si>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</si>
  <si>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</si>
  <si>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</si>
  <si>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</si>
  <si>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</si>
  <si>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</si>
  <si>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</si>
  <si>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</si>
  <si>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</si>
  <si>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</si>
  <si>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</si>
  <si>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</si>
  <si>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</si>
  <si>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</si>
  <si>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</si>
  <si>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</si>
  <si>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</si>
  <si>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</si>
  <si>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</si>
  <si>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</si>
  <si>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</si>
  <si>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</si>
  <si>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</si>
  <si>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</si>
  <si>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</si>
  <si>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</si>
  <si>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</si>
  <si>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</si>
  <si>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</si>
  <si>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</si>
  <si>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</si>
  <si>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</si>
  <si>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</si>
  <si>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</si>
  <si>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</si>
  <si>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</si>
  <si>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</si>
  <si>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</si>
  <si>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</si>
  <si>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</si>
  <si>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</si>
  <si>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</si>
  <si>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</si>
  <si>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</si>
  <si>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</si>
  <si>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</si>
  <si>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</si>
  <si>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</si>
  <si>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</si>
  <si>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</si>
  <si>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</si>
  <si>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</si>
  <si>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</si>
  <si>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</si>
  <si>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</si>
  <si>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</si>
  <si>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</si>
  <si>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</si>
  <si>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</si>
  <si>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</si>
  <si>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</si>
  <si>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</si>
  <si>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</si>
  <si>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</si>
  <si>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</si>
  <si>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</si>
  <si>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</si>
  <si>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</si>
  <si>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</si>
  <si>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</si>
  <si>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</si>
  <si>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</si>
  <si>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</si>
  <si>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</si>
  <si>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</si>
  <si>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</si>
  <si>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</si>
  <si>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</si>
  <si>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</si>
  <si>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</si>
  <si>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</si>
  <si>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</si>
  <si>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</si>
  <si>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</si>
  <si>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</si>
  <si>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</si>
  <si>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</si>
  <si>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</si>
  <si>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</si>
  <si>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</si>
  <si>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</si>
  <si>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</si>
  <si>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</si>
  <si>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</si>
  <si>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</si>
  <si>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</si>
  <si>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</si>
  <si>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</si>
  <si>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</si>
  <si>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</si>
  <si>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</si>
  <si>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</si>
  <si>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</si>
  <si>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</si>
  <si>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</si>
  <si>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</si>
  <si>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</si>
  <si>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</si>
  <si>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</si>
  <si>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</si>
  <si>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</si>
  <si>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</si>
  <si>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</si>
  <si>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</si>
  <si>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</si>
  <si>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</si>
  <si>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</si>
  <si>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</si>
  <si>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</si>
  <si>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</si>
  <si>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</si>
  <si>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</si>
  <si>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</si>
  <si>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</si>
  <si>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</si>
  <si>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</si>
  <si>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</si>
  <si>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</si>
  <si>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</si>
  <si>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</si>
  <si>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</si>
  <si>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</si>
  <si>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</si>
  <si>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</si>
  <si>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</si>
  <si>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</si>
  <si>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</si>
  <si>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</si>
  <si>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</si>
  <si>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</si>
  <si>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</si>
  <si>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</si>
  <si>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</si>
  <si>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</si>
  <si>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</si>
  <si>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</si>
  <si>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</si>
  <si>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</si>
  <si>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</si>
  <si>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</si>
  <si>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</si>
  <si>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</si>
  <si>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</si>
  <si>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</si>
  <si>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</si>
  <si>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</si>
  <si>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</si>
  <si>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</si>
  <si>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</si>
  <si>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</si>
  <si>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</si>
  <si>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</si>
  <si>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</si>
  <si>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</si>
  <si>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</si>
  <si>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</si>
  <si>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</si>
  <si>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</si>
  <si>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</si>
  <si>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</si>
  <si>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</si>
  <si>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</si>
  <si>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</si>
  <si>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</si>
  <si>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</si>
  <si>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</si>
  <si>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</si>
  <si>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</si>
  <si>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</si>
  <si>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</si>
  <si>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</si>
  <si>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</si>
  <si>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</si>
  <si>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</si>
  <si>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</si>
  <si>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</si>
  <si>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</si>
  <si>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</si>
  <si>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</si>
  <si>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</si>
  <si>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</si>
  <si>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</si>
  <si>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</si>
  <si>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</si>
  <si>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</si>
  <si>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</si>
  <si>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</si>
  <si>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</si>
  <si>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</si>
  <si>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</si>
  <si>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</si>
  <si>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</si>
  <si>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</si>
  <si>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</si>
  <si>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</si>
  <si>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</si>
  <si>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</si>
  <si>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</si>
  <si>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</si>
  <si>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</si>
  <si>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</si>
  <si>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</si>
  <si>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</si>
  <si>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</si>
  <si>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</si>
  <si>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</si>
  <si>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</si>
  <si>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</si>
  <si>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</si>
  <si>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</si>
  <si>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</si>
  <si>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</si>
  <si>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</si>
  <si>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</si>
  <si>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</si>
  <si>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</si>
  <si>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</si>
  <si>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</si>
  <si>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</si>
  <si>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</si>
  <si>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</si>
  <si>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</si>
  <si>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</si>
  <si>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</si>
  <si>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</si>
  <si>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</si>
  <si>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</si>
  <si>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</si>
  <si>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</si>
  <si>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</si>
  <si>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</si>
  <si>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</si>
  <si>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</si>
  <si>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</si>
  <si>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</si>
  <si>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</si>
  <si>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</si>
  <si>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</si>
  <si>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</si>
  <si>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</si>
  <si>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</si>
  <si>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</si>
  <si>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</si>
  <si>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</si>
  <si>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</si>
  <si>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</si>
  <si>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</si>
  <si>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</si>
  <si>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</si>
  <si>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</si>
  <si>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</si>
  <si>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</si>
  <si>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</si>
  <si>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</si>
  <si>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</si>
  <si>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</si>
  <si>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</si>
  <si>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</si>
  <si>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</si>
  <si>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</si>
  <si>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</si>
  <si>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</si>
  <si>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</si>
  <si>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</si>
  <si>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</si>
  <si>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</si>
  <si>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</si>
  <si>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</si>
  <si>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</si>
  <si>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</si>
  <si>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</si>
  <si>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</si>
  <si>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</si>
  <si>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</si>
  <si>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</si>
  <si>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</si>
  <si>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</si>
  <si>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</si>
  <si>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</si>
  <si>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</si>
  <si>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</si>
  <si>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</si>
  <si>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</si>
  <si>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</si>
  <si>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</si>
  <si>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</si>
  <si>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</si>
  <si>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</si>
  <si>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</si>
  <si>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</si>
  <si>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</si>
  <si>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</si>
  <si>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</si>
  <si>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</si>
  <si>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</si>
  <si>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</si>
  <si>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</si>
  <si>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</si>
  <si>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</si>
  <si>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</si>
  <si>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</si>
  <si>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</si>
  <si>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</si>
  <si>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</si>
  <si>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</si>
  <si>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</si>
  <si>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</si>
  <si>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</si>
  <si>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</si>
  <si>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</si>
  <si>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</si>
  <si>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</si>
  <si>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</si>
  <si>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</si>
  <si>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</si>
  <si>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</si>
  <si>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</si>
  <si>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</si>
  <si>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</si>
  <si>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</si>
  <si>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</si>
  <si>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</si>
  <si>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</si>
  <si>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</si>
  <si>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</si>
  <si>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</si>
  <si>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</si>
  <si>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</si>
  <si>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</si>
  <si>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</si>
  <si>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</si>
  <si>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</si>
  <si>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</si>
  <si>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</si>
  <si>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</si>
  <si>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</si>
  <si>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</si>
  <si>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</si>
  <si>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</si>
  <si>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</si>
  <si>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</si>
  <si>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</si>
  <si>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</si>
  <si>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</si>
  <si>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</si>
  <si>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</si>
  <si>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</si>
  <si>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</si>
  <si>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</si>
  <si>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</si>
  <si>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</si>
  <si>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</si>
  <si>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</si>
  <si>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</si>
  <si>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</si>
  <si>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</si>
  <si>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</si>
  <si>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</si>
  <si>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</si>
  <si>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</si>
  <si>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</si>
  <si>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</si>
  <si>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</si>
  <si>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</si>
  <si>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</si>
  <si>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</si>
  <si>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</si>
  <si>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</si>
  <si>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</si>
  <si>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</si>
  <si>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</si>
  <si>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</si>
  <si>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</si>
  <si>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</si>
  <si>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</si>
  <si>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</si>
  <si>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</si>
  <si>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</si>
  <si>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</si>
  <si>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</si>
  <si>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</si>
  <si>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</si>
  <si>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</si>
  <si>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</si>
  <si>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</si>
  <si>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</si>
  <si>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</si>
  <si>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</si>
  <si>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</si>
  <si>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</si>
  <si>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</si>
  <si>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</si>
  <si>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</si>
  <si>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</si>
  <si>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</si>
  <si>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</si>
  <si>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</si>
  <si>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</si>
  <si>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</si>
  <si>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</si>
  <si>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</si>
  <si>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</si>
  <si>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</si>
  <si>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</si>
  <si>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</si>
  <si>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</si>
  <si>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</si>
  <si>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</si>
  <si>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</si>
  <si>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</si>
  <si>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</si>
  <si>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</si>
  <si>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</si>
  <si>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</si>
  <si>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</si>
  <si>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</si>
  <si>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</si>
  <si>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</si>
  <si>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</si>
  <si>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</si>
  <si>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</si>
  <si>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</si>
  <si>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</si>
  <si>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</si>
  <si>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</si>
  <si>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</si>
  <si>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</si>
  <si>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</si>
  <si>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</si>
  <si>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</si>
  <si>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</si>
  <si>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</si>
  <si>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</si>
  <si>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</si>
  <si>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</si>
  <si>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</si>
  <si>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</si>
  <si>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</si>
  <si>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</si>
  <si>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</si>
  <si>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</si>
  <si>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</si>
  <si>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</si>
  <si>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</si>
  <si>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</si>
  <si>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</si>
  <si>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</si>
  <si>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</si>
  <si>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</si>
  <si>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</si>
  <si>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</si>
  <si>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</si>
  <si>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</si>
  <si>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</si>
  <si>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</si>
  <si>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</si>
  <si>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</si>
  <si>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</si>
  <si>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</si>
  <si>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</si>
  <si>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</si>
  <si>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</si>
  <si>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</si>
  <si>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</si>
  <si>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</si>
  <si>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</si>
  <si>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</si>
  <si>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</si>
  <si>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</si>
  <si>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</si>
  <si>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</si>
  <si>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</si>
  <si>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</si>
  <si>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</si>
  <si>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</si>
  <si>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</si>
  <si>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</si>
  <si>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</si>
  <si>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</si>
  <si>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</si>
  <si>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</si>
  <si>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</si>
  <si>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</si>
  <si>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</si>
  <si>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</si>
  <si>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</si>
  <si>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</si>
  <si>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</si>
  <si>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</si>
  <si>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</si>
  <si>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</si>
  <si>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</si>
  <si>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</si>
  <si>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</si>
  <si>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</si>
  <si>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</si>
  <si>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</si>
  <si>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</si>
  <si>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</si>
  <si>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</si>
  <si>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</si>
  <si>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</si>
  <si>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</si>
  <si>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</si>
  <si>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</si>
  <si>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</si>
  <si>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</si>
  <si>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</si>
  <si>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</si>
  <si>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</si>
  <si>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</si>
  <si>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</si>
  <si>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</si>
  <si>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</si>
  <si>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</si>
  <si>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</si>
  <si>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</si>
  <si>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</si>
  <si>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</si>
  <si>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</si>
  <si>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</si>
  <si>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</si>
  <si>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</si>
  <si>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</si>
  <si>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</si>
  <si>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</si>
  <si>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</si>
  <si>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</si>
  <si>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</si>
  <si>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</si>
  <si>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</si>
  <si>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</si>
  <si>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</si>
  <si>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</si>
  <si>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</si>
  <si>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</si>
  <si>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</si>
  <si>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</si>
  <si>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</si>
  <si>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</si>
  <si>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</si>
  <si>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</si>
  <si>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</si>
  <si>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</si>
  <si>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</si>
  <si>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</si>
  <si>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</si>
  <si>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</si>
  <si>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</si>
  <si>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</si>
  <si>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</si>
  <si>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</si>
  <si>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</si>
  <si>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</si>
  <si>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</si>
  <si>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</si>
  <si>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</si>
  <si>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</si>
  <si>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</si>
  <si>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</si>
  <si>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</si>
  <si>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</si>
  <si>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</si>
  <si>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</si>
  <si>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</si>
  <si>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</si>
  <si>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</si>
  <si>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</si>
  <si>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</si>
  <si>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</si>
  <si>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</si>
  <si>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</si>
  <si>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</si>
  <si>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</si>
  <si>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</si>
  <si>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</si>
  <si>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</si>
  <si>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</si>
  <si>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</si>
  <si>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</si>
  <si>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</si>
  <si>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</si>
  <si>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</si>
  <si>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</si>
  <si>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</si>
  <si>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</si>
  <si>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</si>
  <si>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</si>
  <si>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</si>
  <si>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</si>
  <si>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</si>
  <si>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</si>
  <si>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</si>
  <si>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</si>
  <si>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</si>
  <si>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</si>
  <si>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</si>
  <si>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</si>
  <si>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</si>
  <si>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</si>
  <si>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</si>
  <si>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</si>
  <si>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</si>
  <si>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</si>
  <si>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</si>
  <si>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</si>
  <si>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</si>
  <si>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</si>
  <si>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</si>
  <si>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</si>
  <si>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</si>
  <si>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</si>
  <si>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</si>
  <si>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</si>
  <si>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</si>
  <si>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</si>
  <si>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</si>
  <si>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</si>
  <si>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</si>
  <si>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</si>
  <si>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</si>
  <si>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</si>
  <si>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</si>
  <si>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</si>
  <si>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</si>
  <si>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</si>
  <si>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</si>
  <si>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</si>
  <si>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</si>
  <si>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</si>
  <si>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</si>
  <si>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</si>
  <si>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</si>
  <si>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</si>
  <si>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</si>
  <si>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</si>
  <si>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</si>
  <si>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</si>
  <si>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</si>
  <si>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</si>
  <si>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</si>
  <si>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</si>
  <si>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</si>
  <si>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</si>
  <si>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</si>
  <si>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</si>
  <si>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</si>
  <si>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</si>
  <si>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</si>
  <si>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</si>
  <si>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</si>
  <si>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</si>
  <si>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</si>
  <si>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</si>
  <si>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</si>
  <si>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</si>
  <si>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</si>
  <si>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</si>
  <si>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</si>
  <si>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</si>
  <si>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</si>
  <si>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</si>
  <si>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</si>
  <si>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</si>
  <si>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</si>
  <si>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</si>
  <si>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</si>
  <si>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</si>
  <si>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</si>
  <si>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</si>
  <si>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</si>
  <si>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</si>
  <si>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</si>
  <si>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</si>
  <si>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</si>
  <si>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</si>
  <si>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</si>
  <si>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</si>
  <si>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</si>
  <si>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</si>
  <si>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</si>
  <si>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</si>
  <si>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</si>
  <si>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</si>
  <si>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</si>
  <si>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</si>
  <si>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</si>
  <si>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</si>
  <si>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</si>
  <si>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</si>
  <si>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</si>
  <si>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</si>
  <si>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</si>
  <si>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</si>
  <si>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</si>
  <si>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</si>
  <si>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</si>
  <si>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</si>
  <si>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</si>
  <si>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</si>
  <si>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</si>
  <si>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</si>
  <si>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</si>
  <si>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</si>
  <si>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</si>
  <si>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</si>
  <si>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</si>
  <si>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</si>
  <si>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</si>
  <si>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</si>
  <si>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</si>
  <si>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</si>
  <si>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</si>
  <si>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</si>
  <si>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</si>
  <si>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</si>
  <si>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</si>
  <si>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</si>
  <si>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</si>
  <si>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</si>
  <si>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</si>
  <si>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</si>
  <si>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</si>
  <si>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</si>
  <si>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</si>
  <si>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</si>
  <si>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</si>
  <si>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</si>
  <si>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</si>
  <si>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</si>
  <si>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</si>
  <si>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</si>
  <si>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</si>
  <si>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</si>
  <si>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</si>
  <si>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</si>
  <si>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</si>
  <si>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</si>
  <si>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</si>
  <si>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</si>
  <si>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</si>
  <si>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</si>
  <si>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</si>
  <si>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</si>
  <si>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</si>
  <si>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</si>
  <si>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</si>
  <si>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</si>
  <si>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</si>
  <si>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</si>
  <si>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</si>
  <si>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</si>
  <si>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</si>
  <si>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</si>
  <si>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</si>
  <si>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</si>
  <si>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</si>
  <si>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</si>
  <si>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</si>
  <si>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</si>
  <si>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</si>
  <si>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</si>
  <si>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</si>
  <si>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</si>
  <si>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</si>
  <si>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</si>
  <si>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</si>
  <si>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</si>
  <si>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</si>
  <si>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</si>
  <si>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</si>
  <si>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</si>
  <si>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</si>
  <si>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</si>
  <si>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</si>
  <si>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</si>
  <si>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</si>
  <si>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</si>
  <si>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</si>
  <si>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</si>
  <si>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</si>
  <si>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</si>
  <si>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</si>
  <si>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</si>
  <si>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</si>
  <si>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</si>
  <si>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</si>
  <si>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</si>
  <si>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</si>
  <si>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</si>
  <si>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</si>
  <si>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</si>
  <si>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</si>
  <si>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</si>
  <si>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</si>
  <si>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</si>
  <si>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</si>
  <si>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</si>
  <si>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</si>
  <si>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</si>
  <si>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</si>
  <si>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</si>
  <si>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</si>
  <si>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</si>
  <si>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</si>
  <si>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</si>
  <si>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</si>
  <si>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</si>
  <si>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</si>
  <si>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</si>
  <si>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</si>
  <si>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</si>
  <si>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</si>
  <si>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</si>
  <si>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</si>
  <si>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</si>
  <si>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</si>
  <si>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</si>
  <si>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</si>
  <si>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</si>
  <si>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</si>
  <si>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</si>
  <si>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</si>
  <si>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</si>
  <si>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</si>
  <si>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</si>
  <si>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</si>
  <si>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</si>
  <si>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</si>
  <si>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</si>
  <si>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</si>
  <si>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</si>
  <si>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</si>
  <si>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</si>
  <si>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</si>
  <si>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</si>
  <si>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</si>
  <si>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</si>
  <si>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</si>
  <si>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</si>
  <si>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</si>
  <si>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</si>
  <si>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</si>
  <si>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</si>
  <si>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</si>
  <si>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</si>
  <si>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</si>
  <si>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</si>
  <si>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</si>
  <si>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</si>
  <si>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</si>
  <si>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</si>
  <si>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</si>
  <si>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</si>
  <si>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</si>
  <si>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</si>
  <si>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</si>
  <si>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</si>
  <si>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</si>
  <si>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</si>
  <si>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</si>
  <si>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</si>
  <si>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</si>
  <si>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</si>
  <si>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</si>
  <si>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</si>
  <si>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</si>
  <si>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</si>
  <si>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</si>
  <si>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</si>
  <si>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</si>
  <si>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</si>
  <si>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</si>
  <si>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</si>
  <si>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</si>
  <si>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</si>
  <si>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</si>
  <si>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</si>
  <si>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</si>
  <si>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</si>
  <si>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</si>
  <si>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</si>
  <si>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</si>
  <si>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</si>
  <si>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</si>
  <si>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</si>
  <si>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</si>
  <si>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</si>
  <si>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</si>
  <si>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</si>
  <si>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</si>
  <si>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</si>
  <si>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</si>
  <si>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</si>
  <si>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</si>
  <si>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</si>
  <si>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</si>
  <si>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</si>
  <si>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</si>
  <si>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</si>
  <si>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</si>
  <si>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</si>
  <si>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</si>
  <si>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</si>
  <si>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</si>
  <si>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</si>
  <si>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</si>
  <si>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</si>
  <si>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</si>
  <si>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</si>
  <si>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</si>
  <si>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</si>
  <si>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</si>
  <si>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</si>
  <si>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</si>
  <si>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</si>
  <si>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</si>
  <si>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</si>
  <si>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</si>
  <si>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</si>
  <si>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</si>
  <si>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</si>
  <si>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</si>
  <si>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</si>
  <si>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</si>
  <si>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</si>
  <si>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</si>
  <si>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</si>
  <si>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</si>
  <si>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</si>
  <si>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</si>
  <si>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</si>
  <si>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</si>
  <si>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</si>
  <si>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</si>
  <si>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</si>
  <si>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</si>
  <si>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</si>
  <si>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</si>
  <si>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</si>
  <si>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</si>
  <si>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</si>
  <si>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</si>
  <si>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</si>
  <si>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</si>
  <si>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</si>
  <si>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</si>
  <si>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</si>
  <si>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</si>
  <si>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</si>
  <si>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</si>
  <si>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</si>
  <si>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</si>
  <si>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</si>
  <si>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</si>
  <si>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</si>
  <si>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</si>
  <si>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</si>
  <si>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</si>
  <si>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</si>
  <si>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</si>
  <si>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</si>
  <si>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</si>
  <si>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</si>
  <si>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</si>
  <si>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</si>
  <si>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</si>
  <si>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</si>
  <si>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</si>
  <si>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</si>
  <si>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</si>
  <si>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</si>
  <si>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</si>
  <si>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</si>
  <si>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</si>
  <si>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</si>
  <si>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</si>
  <si>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</si>
  <si>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</si>
  <si>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</si>
  <si>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</si>
  <si>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</si>
  <si>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</si>
  <si>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</si>
  <si>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</si>
  <si>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</si>
  <si>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</si>
  <si>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</si>
  <si>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</si>
  <si>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</si>
  <si>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</si>
  <si>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</si>
  <si>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</si>
  <si>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</si>
  <si>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</si>
  <si>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</si>
  <si>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</si>
  <si>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</si>
  <si>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</si>
  <si>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</si>
  <si>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</si>
  <si>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</si>
  <si>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</si>
  <si>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</si>
  <si>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</si>
  <si>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</si>
  <si>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</si>
  <si>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</si>
  <si>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</si>
  <si>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</si>
  <si>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</si>
  <si>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</si>
  <si>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</si>
  <si>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</si>
  <si>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</si>
  <si>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</si>
  <si>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</si>
  <si>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</si>
  <si>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</si>
  <si>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</si>
  <si>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</si>
  <si>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</si>
  <si>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</si>
  <si>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</si>
  <si>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</si>
  <si>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</si>
  <si>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</si>
  <si>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</si>
  <si>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</si>
  <si>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</si>
  <si>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</si>
  <si>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</si>
  <si>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</si>
  <si>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</si>
  <si>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</si>
  <si>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</si>
  <si>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</si>
  <si>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</si>
  <si>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</si>
  <si>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</si>
  <si>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</si>
  <si>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</si>
  <si>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</si>
  <si>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</si>
  <si>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</si>
  <si>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</si>
  <si>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</si>
  <si>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</si>
  <si>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</si>
  <si>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</si>
  <si>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</si>
  <si>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</si>
  <si>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</si>
  <si>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</si>
  <si>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</si>
  <si>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</si>
  <si>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</si>
  <si>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</si>
  <si>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</si>
  <si>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</si>
  <si>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</si>
  <si>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</si>
  <si>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</si>
  <si>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</si>
  <si>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</si>
  <si>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</si>
  <si>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</si>
  <si>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</si>
  <si>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</si>
  <si>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</si>
  <si>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</si>
  <si>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</si>
  <si>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</si>
  <si>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</si>
  <si>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</si>
  <si>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</si>
  <si>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</si>
  <si>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</si>
  <si>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</si>
  <si>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</si>
  <si>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</si>
  <si>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</si>
  <si>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</si>
  <si>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</si>
  <si>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</si>
  <si>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</si>
  <si>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</si>
  <si>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</si>
  <si>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</si>
  <si>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</si>
  <si>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</si>
  <si>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</si>
  <si>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</si>
  <si>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</si>
  <si>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</si>
  <si>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</si>
  <si>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</si>
  <si>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</si>
  <si>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</si>
  <si>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</si>
  <si>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</si>
  <si>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</si>
  <si>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</si>
  <si>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</si>
  <si>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</si>
  <si>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</si>
  <si>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</si>
  <si>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</si>
  <si>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</si>
  <si>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</si>
  <si>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</si>
  <si>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</si>
  <si>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</si>
  <si>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</si>
  <si>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</si>
  <si>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</si>
  <si>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</si>
  <si>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</si>
  <si>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</si>
  <si>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</si>
  <si>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</si>
  <si>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</si>
  <si>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</si>
  <si>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</si>
  <si>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</si>
  <si>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</si>
  <si>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</si>
  <si>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</si>
  <si>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</si>
  <si>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</si>
  <si>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</si>
  <si>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</si>
  <si>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</si>
  <si>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</si>
  <si>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</si>
  <si>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</si>
  <si>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</si>
  <si>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</si>
  <si>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</si>
  <si>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</si>
  <si>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</si>
  <si>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</si>
  <si>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</si>
  <si>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</si>
  <si>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</si>
  <si>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</si>
  <si>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</si>
  <si>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</si>
  <si>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</si>
  <si>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</si>
  <si>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</si>
  <si>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</si>
  <si>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</si>
  <si>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</si>
  <si>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</si>
  <si>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</si>
  <si>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</si>
  <si>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</si>
  <si>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</si>
  <si>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</si>
  <si>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</si>
  <si>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</si>
  <si>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</si>
  <si>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</si>
  <si>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</si>
  <si>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</si>
  <si>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</si>
  <si>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</si>
  <si>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</si>
  <si>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</si>
  <si>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</si>
  <si>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</si>
  <si>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</si>
  <si>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</si>
  <si>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</si>
  <si>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</si>
  <si>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</si>
  <si>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</si>
  <si>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</si>
  <si>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</si>
  <si>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</si>
  <si>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</si>
  <si>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</si>
  <si>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</si>
  <si>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</si>
  <si>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</si>
  <si>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</si>
  <si>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</si>
  <si>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</si>
  <si>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</si>
  <si>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</si>
  <si>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</si>
  <si>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</si>
  <si>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</si>
  <si>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</si>
  <si>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</si>
  <si>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</si>
  <si>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</si>
  <si>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</si>
  <si>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</si>
  <si>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</si>
  <si>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</si>
  <si>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</si>
  <si>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</si>
  <si>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</si>
  <si>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</si>
  <si>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</si>
  <si>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</si>
  <si>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</si>
  <si>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</si>
  <si>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</si>
  <si>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</si>
  <si>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</si>
  <si>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</si>
  <si>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</si>
  <si>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</si>
  <si>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</si>
  <si>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</si>
  <si>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</si>
  <si>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</si>
  <si>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</si>
  <si>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</si>
  <si>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</si>
  <si>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</si>
  <si>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</si>
  <si>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</si>
  <si>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</si>
  <si>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</si>
  <si>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</si>
  <si>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</si>
  <si>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</si>
  <si>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</si>
  <si>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</si>
  <si>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</si>
  <si>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</si>
  <si>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</si>
  <si>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</si>
  <si>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</si>
  <si>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</si>
  <si>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</si>
  <si>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</si>
  <si>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</si>
  <si>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</si>
  <si>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</si>
  <si>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</si>
  <si>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</si>
  <si>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</si>
  <si>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</si>
  <si>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</si>
  <si>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</si>
  <si>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</si>
  <si>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</si>
  <si>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</si>
  <si>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</si>
  <si>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</si>
  <si>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</si>
  <si>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</si>
  <si>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</si>
  <si>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</si>
  <si>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</si>
  <si>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</si>
  <si>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</si>
  <si>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</si>
  <si>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</si>
  <si>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</si>
  <si>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</si>
  <si>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</si>
  <si>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</si>
  <si>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</si>
  <si>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</si>
  <si>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</si>
  <si>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</si>
  <si>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</si>
  <si>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</si>
  <si>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</si>
  <si>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</si>
  <si>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</si>
  <si>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</si>
  <si>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</si>
  <si>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</si>
  <si>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</si>
  <si>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</si>
  <si>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</si>
  <si>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</si>
  <si>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</si>
  <si>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</si>
  <si>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</si>
  <si>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</si>
  <si>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</si>
  <si>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</si>
  <si>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</si>
  <si>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</si>
  <si>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</si>
  <si>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</si>
  <si>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</si>
  <si>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</si>
  <si>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</si>
  <si>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</si>
  <si>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</si>
  <si>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</si>
  <si>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</si>
  <si>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</si>
  <si>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</si>
  <si>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</si>
  <si>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</si>
  <si>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</si>
  <si>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</si>
  <si>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</si>
  <si>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</si>
  <si>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</si>
  <si>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</si>
  <si>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</si>
  <si>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</si>
  <si>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</si>
  <si>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</si>
  <si>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</si>
  <si>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</si>
  <si>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</si>
  <si>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</si>
  <si>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</si>
  <si>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</si>
  <si>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</si>
  <si>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</si>
  <si>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</si>
  <si>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</si>
  <si>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</si>
  <si>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</si>
  <si>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</si>
  <si>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</si>
  <si>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</si>
  <si>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</si>
  <si>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</si>
  <si>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</si>
  <si>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</si>
  <si>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</si>
  <si>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</si>
  <si>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</si>
  <si>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</si>
  <si>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</si>
  <si>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</si>
  <si>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</si>
  <si>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</si>
  <si>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</si>
  <si>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</si>
  <si>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</si>
  <si>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</si>
  <si>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</si>
  <si>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</si>
  <si>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</si>
  <si>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</si>
  <si>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</si>
  <si>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</si>
  <si>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</si>
  <si>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</si>
  <si>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</si>
  <si>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</si>
  <si>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</si>
  <si>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</si>
  <si>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</si>
  <si>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</si>
  <si>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</si>
  <si>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</si>
  <si>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</si>
  <si>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</si>
  <si>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</si>
  <si>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</si>
  <si>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</si>
  <si>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</si>
  <si>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</si>
  <si>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</si>
  <si>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</si>
  <si>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</si>
  <si>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</si>
  <si>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</si>
  <si>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</si>
  <si>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</si>
  <si>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</si>
  <si>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</si>
  <si>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</si>
  <si>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</si>
  <si>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</si>
  <si>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</si>
  <si>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</si>
  <si>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</si>
  <si>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</si>
  <si>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</si>
  <si>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</si>
  <si>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</si>
  <si>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</si>
  <si>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</si>
  <si>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</si>
  <si>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</si>
  <si>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</si>
  <si>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</si>
  <si>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</si>
  <si>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</si>
  <si>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</si>
  <si>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</si>
  <si>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</si>
  <si>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</si>
  <si>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</si>
  <si>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</si>
  <si>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</si>
  <si>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</si>
  <si>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</si>
  <si>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</si>
  <si>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</si>
  <si>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</si>
  <si>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</si>
  <si>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</si>
  <si>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</si>
  <si>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</si>
  <si>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</si>
  <si>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</si>
  <si>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</si>
  <si>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</si>
  <si>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</si>
  <si>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</si>
  <si>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</si>
  <si>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</si>
  <si>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</si>
  <si>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</si>
  <si>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</si>
  <si>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</si>
  <si>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</si>
  <si>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</si>
  <si>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</si>
  <si>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</si>
  <si>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</si>
  <si>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</si>
  <si>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</si>
  <si>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</si>
  <si>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</si>
  <si>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</si>
  <si>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</si>
  <si>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</si>
  <si>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</si>
  <si>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</si>
  <si>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</si>
  <si>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</si>
  <si>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</si>
  <si>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</si>
  <si>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</si>
  <si>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</si>
  <si>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</si>
  <si>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</si>
  <si>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</si>
  <si>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</si>
  <si>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</si>
  <si>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</si>
  <si>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</si>
  <si>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</si>
  <si>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</si>
  <si>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</si>
  <si>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</si>
  <si>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</si>
  <si>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</si>
  <si>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</si>
  <si>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</si>
  <si>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</si>
  <si>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</si>
  <si>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</si>
  <si>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</si>
  <si>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</si>
  <si>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</si>
  <si>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</si>
  <si>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</si>
  <si>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</si>
  <si>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</si>
  <si>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</si>
  <si>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</si>
  <si>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</si>
  <si>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</si>
  <si>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</si>
  <si>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</si>
  <si>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</si>
  <si>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</si>
  <si>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</si>
  <si>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</si>
  <si>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</si>
  <si>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</si>
  <si>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</si>
  <si>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</si>
  <si>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</si>
  <si>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</si>
  <si>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</si>
  <si>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</si>
  <si>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</si>
  <si>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</si>
  <si>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</si>
  <si>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</si>
  <si>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</si>
  <si>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</si>
  <si>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</si>
  <si>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</si>
  <si>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</si>
  <si>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</si>
  <si>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</si>
  <si>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</si>
  <si>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</si>
  <si>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</si>
  <si>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</si>
  <si>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</si>
  <si>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</si>
  <si>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</si>
  <si>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</si>
  <si>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</si>
  <si>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</si>
  <si>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</si>
  <si>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</si>
  <si>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</si>
  <si>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</si>
  <si>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</si>
  <si>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</si>
  <si>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</si>
  <si>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</si>
  <si>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</si>
  <si>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</si>
  <si>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</si>
  <si>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</si>
  <si>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</si>
  <si>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</si>
  <si>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</si>
  <si>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</si>
  <si>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</si>
  <si>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</si>
  <si>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</si>
  <si>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</si>
  <si>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</si>
  <si>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</si>
  <si>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</si>
  <si>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</si>
  <si>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</si>
  <si>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</si>
  <si>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</si>
  <si>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</si>
  <si>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</si>
  <si>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</si>
  <si>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</si>
  <si>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</si>
  <si>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</si>
  <si>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</si>
  <si>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</si>
  <si>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</si>
  <si>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</si>
  <si>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</si>
  <si>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</si>
  <si>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</si>
  <si>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</si>
  <si>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</si>
  <si>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</si>
  <si>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</si>
  <si>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</si>
  <si>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</si>
  <si>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</si>
  <si>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</si>
  <si>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</si>
  <si>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</si>
  <si>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</si>
  <si>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</si>
  <si>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</si>
  <si>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</si>
  <si>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</si>
  <si>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</si>
  <si>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</si>
  <si>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</si>
  <si>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</si>
  <si>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</si>
  <si>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</si>
  <si>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</si>
  <si>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</si>
  <si>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</si>
  <si>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</si>
  <si>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</si>
  <si>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</si>
  <si>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</si>
  <si>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</si>
  <si>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</si>
  <si>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</si>
  <si>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</si>
  <si>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</si>
  <si>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</si>
  <si>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</si>
  <si>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</si>
  <si>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</si>
  <si>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</si>
  <si>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</si>
  <si>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</si>
  <si>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</si>
  <si>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</si>
  <si>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</si>
  <si>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</si>
  <si>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</si>
  <si>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</si>
  <si>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</si>
  <si>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</si>
  <si>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</si>
  <si>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</si>
  <si>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</si>
  <si>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</si>
  <si>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</si>
  <si>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</si>
  <si>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</si>
  <si>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</si>
  <si>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</si>
  <si>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</si>
  <si>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</si>
  <si>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</si>
  <si>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</si>
  <si>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</si>
  <si>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</si>
  <si>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</si>
  <si>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</si>
  <si>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</si>
  <si>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</si>
  <si>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</si>
  <si>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</si>
  <si>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</si>
  <si>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</si>
  <si>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</si>
  <si>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</si>
  <si>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</si>
  <si>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</si>
  <si>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</si>
  <si>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</si>
  <si>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</si>
  <si>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</si>
  <si>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</si>
  <si>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</si>
  <si>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</si>
  <si>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</si>
  <si>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</si>
  <si>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</si>
  <si>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</si>
  <si>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</si>
  <si>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</si>
  <si>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</si>
  <si>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</si>
  <si>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</si>
  <si>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</si>
  <si>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</si>
  <si>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</si>
  <si>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</si>
  <si>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</si>
  <si>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</si>
  <si>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</si>
  <si>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</si>
  <si>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</si>
  <si>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</si>
  <si>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</si>
  <si>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</si>
  <si>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</si>
  <si>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</si>
  <si>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</si>
  <si>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</si>
  <si>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</si>
  <si>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</si>
  <si>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</si>
  <si>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</si>
  <si>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</si>
  <si>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</si>
  <si>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</si>
  <si>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</si>
  <si>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</si>
  <si>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</si>
  <si>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</si>
  <si>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</si>
  <si>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</si>
  <si>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</si>
  <si>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</si>
  <si>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</si>
  <si>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</si>
  <si>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</si>
  <si>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</si>
  <si>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</si>
  <si>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</si>
  <si>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</si>
  <si>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</si>
  <si>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</si>
  <si>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</si>
  <si>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</si>
  <si>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</si>
  <si>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</si>
  <si>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</si>
  <si>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</si>
  <si>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</si>
  <si>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</si>
  <si>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</si>
  <si>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</si>
  <si>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</si>
  <si>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</si>
  <si>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</si>
  <si>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</si>
  <si>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</si>
  <si>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</si>
  <si>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</si>
  <si>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</si>
  <si>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</si>
  <si>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</si>
  <si>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</si>
  <si>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</si>
  <si>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</si>
  <si>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</si>
  <si>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</si>
  <si>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</si>
  <si>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</si>
  <si>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</si>
  <si>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</si>
  <si>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</si>
  <si>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</si>
  <si>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</si>
  <si>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</si>
  <si>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</si>
  <si>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</si>
  <si>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</si>
  <si>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</si>
  <si>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</si>
  <si>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</si>
  <si>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</si>
  <si>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</si>
  <si>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</si>
  <si>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</si>
  <si>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</si>
  <si>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</si>
  <si>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</si>
  <si>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</si>
  <si>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</si>
  <si>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</si>
  <si>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</si>
  <si>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</si>
  <si>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</si>
  <si>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</si>
  <si>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</si>
  <si>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</si>
  <si>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</si>
  <si>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</si>
  <si>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</si>
  <si>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</si>
  <si>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</si>
  <si>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</si>
  <si>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</si>
  <si>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</si>
  <si>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</si>
  <si>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</si>
  <si>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</si>
  <si>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</si>
  <si>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</si>
  <si>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</si>
  <si>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</si>
  <si>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</si>
  <si>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</si>
  <si>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</si>
  <si>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</si>
  <si>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</si>
  <si>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</si>
  <si>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</si>
  <si>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</si>
  <si>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</si>
  <si>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</si>
  <si>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</si>
  <si>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</si>
  <si>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</si>
  <si>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</si>
  <si>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</si>
  <si>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</si>
  <si>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</si>
  <si>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</si>
  <si>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</si>
  <si>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</si>
  <si>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</si>
  <si>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</si>
  <si>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</si>
  <si>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</si>
  <si>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</si>
  <si>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</si>
  <si>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</si>
  <si>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</si>
  <si>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</si>
  <si>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</si>
  <si>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</si>
  <si>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</si>
  <si>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</si>
  <si>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</si>
  <si>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</si>
  <si>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</si>
  <si>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</si>
  <si>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</si>
  <si>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</si>
  <si>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</si>
  <si>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</si>
  <si>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</si>
  <si>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</si>
  <si>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</si>
  <si>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</si>
  <si>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</si>
  <si>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</si>
  <si>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</si>
  <si>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</si>
  <si>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</si>
  <si>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</si>
  <si>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</si>
  <si>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</si>
  <si>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</si>
  <si>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</si>
  <si>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</si>
  <si>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</si>
  <si>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</si>
  <si>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</si>
  <si>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</si>
  <si>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</si>
  <si>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</si>
  <si>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</si>
  <si>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</si>
  <si>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</si>
  <si>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</si>
  <si>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</si>
  <si>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</si>
  <si>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</si>
  <si>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</si>
  <si>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</si>
  <si>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</si>
  <si>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</si>
  <si>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</si>
  <si>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</si>
  <si>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</si>
  <si>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</si>
  <si>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</si>
  <si>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</si>
  <si>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</si>
  <si>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</si>
  <si>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</si>
  <si>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</si>
  <si>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</si>
  <si>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</si>
  <si>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</si>
  <si>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</si>
  <si>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</si>
  <si>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</si>
  <si>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</si>
  <si>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</si>
  <si>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</si>
  <si>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</si>
  <si>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</si>
  <si>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</si>
  <si>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</si>
  <si>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</si>
  <si>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</si>
  <si>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</si>
  <si>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</si>
  <si>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</si>
  <si>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</si>
  <si>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</si>
  <si>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</si>
  <si>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</si>
  <si>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</si>
  <si>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</si>
  <si>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</si>
  <si>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</si>
  <si>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</si>
  <si>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</si>
  <si>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</si>
  <si>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</si>
  <si>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</si>
  <si>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</si>
  <si>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</si>
  <si>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</si>
  <si>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</si>
  <si>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</si>
  <si>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</si>
  <si>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</si>
  <si>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</si>
  <si>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</si>
  <si>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</si>
  <si>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</si>
  <si>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</si>
  <si>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</si>
  <si>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</si>
  <si>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</si>
  <si>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</si>
  <si>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</si>
  <si>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</si>
  <si>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</si>
  <si>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</si>
  <si>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</si>
  <si>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</si>
  <si>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</si>
  <si>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</si>
  <si>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</si>
  <si>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</si>
  <si>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</si>
  <si>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</si>
  <si>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</si>
  <si>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</si>
  <si>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</si>
  <si>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</si>
  <si>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</si>
  <si>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</si>
  <si>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</si>
  <si>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</si>
  <si>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</si>
  <si>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</si>
  <si>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</si>
  <si>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</si>
  <si>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</si>
  <si>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</si>
  <si>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</si>
  <si>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</si>
  <si>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</si>
  <si>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</si>
  <si>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</si>
  <si>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</si>
  <si>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</si>
  <si>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</si>
  <si>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</si>
  <si>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</si>
  <si>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</si>
  <si>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</si>
  <si>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</si>
  <si>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</si>
  <si>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</si>
  <si>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</si>
  <si>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</si>
  <si>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</si>
  <si>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</si>
  <si>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</si>
  <si>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</si>
  <si>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</si>
  <si>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</si>
  <si>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</si>
  <si>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</si>
  <si>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</si>
  <si>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</si>
  <si>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</si>
  <si>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</si>
  <si>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</si>
  <si>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</si>
  <si>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</si>
  <si>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</si>
  <si>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</si>
  <si>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</si>
  <si>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</si>
  <si>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</si>
  <si>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</si>
  <si>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</si>
  <si>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</si>
  <si>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</si>
  <si>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</si>
  <si>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</si>
  <si>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</si>
  <si>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</si>
  <si>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</si>
  <si>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</si>
  <si>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</si>
  <si>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</si>
  <si>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</si>
  <si>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</si>
  <si>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</si>
  <si>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</si>
  <si>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</si>
  <si>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</si>
  <si>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</si>
  <si>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</si>
  <si>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</si>
  <si>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</si>
  <si>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</si>
  <si>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</si>
  <si>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</si>
  <si>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</si>
  <si>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</si>
  <si>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</si>
  <si>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</si>
  <si>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</si>
  <si>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</si>
  <si>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</si>
  <si>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</si>
  <si>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</si>
  <si>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</si>
  <si>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</si>
  <si>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</si>
  <si>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</si>
  <si>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</si>
  <si>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</si>
  <si>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</si>
  <si>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</si>
  <si>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</si>
  <si>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</si>
  <si>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</si>
  <si>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</si>
  <si>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</si>
  <si>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</si>
  <si>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</si>
  <si>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</si>
  <si>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</si>
  <si>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</si>
  <si>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</si>
  <si>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</si>
  <si>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</si>
  <si>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</si>
  <si>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</si>
  <si>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</si>
  <si>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</si>
  <si>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</si>
  <si>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</si>
  <si>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</si>
  <si>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</si>
  <si>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</si>
  <si>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</si>
  <si>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</si>
  <si>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</si>
  <si>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</si>
  <si>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</si>
  <si>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</si>
  <si>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</si>
  <si>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</si>
  <si>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</si>
  <si>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</si>
  <si>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</si>
  <si>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</si>
  <si>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</si>
  <si>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</si>
  <si>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</si>
  <si>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</si>
  <si>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</si>
  <si>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</si>
  <si>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</si>
  <si>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</si>
  <si>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</si>
  <si>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</si>
  <si>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</si>
  <si>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</si>
  <si>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</si>
  <si>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</si>
  <si>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</si>
  <si>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</si>
  <si>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</si>
  <si>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</si>
  <si>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</si>
  <si>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</si>
  <si>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</si>
  <si>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</si>
  <si>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</si>
  <si>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</si>
  <si>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</si>
  <si>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</si>
  <si>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</si>
  <si>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</si>
  <si>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</si>
  <si>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</si>
  <si>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</si>
  <si>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</si>
  <si>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</si>
  <si>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</si>
  <si>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</si>
  <si>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</si>
  <si>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</si>
  <si>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</si>
  <si>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</si>
  <si>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</si>
  <si>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</si>
  <si>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</si>
  <si>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</si>
  <si>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</si>
  <si>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</si>
  <si>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</si>
  <si>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</si>
  <si>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</si>
  <si>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</si>
  <si>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</si>
  <si>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</si>
  <si>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</si>
  <si>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</si>
  <si>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</si>
  <si>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</si>
  <si>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</si>
  <si>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</si>
  <si>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</si>
  <si>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</si>
  <si>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</si>
  <si>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</si>
  <si>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</si>
  <si>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</si>
  <si>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</si>
  <si>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</si>
  <si>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</si>
  <si>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</si>
  <si>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</si>
  <si>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</si>
  <si>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</si>
  <si>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</si>
  <si>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</si>
  <si>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</si>
  <si>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</si>
  <si>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</si>
  <si>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</si>
  <si>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</si>
  <si>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</si>
  <si>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</si>
  <si>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</si>
  <si>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</si>
  <si>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</si>
  <si>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</si>
  <si>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</si>
  <si>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</si>
  <si>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</si>
  <si>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</si>
  <si>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</si>
  <si>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</si>
  <si>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</si>
  <si>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</si>
  <si>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</si>
  <si>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</si>
  <si>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</si>
  <si>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</si>
  <si>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</si>
  <si>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</si>
  <si>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</si>
  <si>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</si>
  <si>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</si>
  <si>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</si>
  <si>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</si>
  <si>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</si>
  <si>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</si>
  <si>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</si>
  <si>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</si>
  <si>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</si>
  <si>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</si>
  <si>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</si>
  <si>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</si>
  <si>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</si>
  <si>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</si>
  <si>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</si>
  <si>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</si>
  <si>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</si>
  <si>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</si>
  <si>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</si>
  <si>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</si>
  <si>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</si>
  <si>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</si>
  <si>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</si>
  <si>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</si>
  <si>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</si>
  <si>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</si>
  <si>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</si>
  <si>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</si>
  <si>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</si>
  <si>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</si>
  <si>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</si>
  <si>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</si>
  <si>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</si>
  <si>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</si>
  <si>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</si>
  <si>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</si>
  <si>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</si>
  <si>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</si>
  <si>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</si>
  <si>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</si>
  <si>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</si>
  <si>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</si>
  <si>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</si>
  <si>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</si>
  <si>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</si>
  <si>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</si>
  <si>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</si>
  <si>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</si>
  <si>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</si>
  <si>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</si>
  <si>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</si>
  <si>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</si>
  <si>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</si>
  <si>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</si>
  <si>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</si>
  <si>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</si>
  <si>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</si>
  <si>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</si>
  <si>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</si>
  <si>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</si>
  <si>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</si>
  <si>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</si>
  <si>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</si>
  <si>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</si>
  <si>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</si>
  <si>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</si>
  <si>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</si>
  <si>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</si>
  <si>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</si>
  <si>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</si>
  <si>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</si>
  <si>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</si>
  <si>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</si>
  <si>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</si>
  <si>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</si>
  <si>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</si>
  <si>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</si>
  <si>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</si>
  <si>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</si>
  <si>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</si>
  <si>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</si>
  <si>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</si>
  <si>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</si>
  <si>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</si>
  <si>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</si>
  <si>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</si>
  <si>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</si>
  <si>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</si>
  <si>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</si>
  <si>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</si>
  <si>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</si>
  <si>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</si>
  <si>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</si>
  <si>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</si>
  <si>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</si>
  <si>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</si>
  <si>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</si>
  <si>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</si>
  <si>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</si>
  <si>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</si>
  <si>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</si>
  <si>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</si>
  <si>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</si>
  <si>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</si>
  <si>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</si>
  <si>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</si>
  <si>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</si>
  <si>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</si>
  <si>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</si>
  <si>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</si>
  <si>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</si>
  <si>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</si>
  <si>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</si>
  <si>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</si>
  <si>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</si>
  <si>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</si>
  <si>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</si>
  <si>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</si>
  <si>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</si>
  <si>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</si>
  <si>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</si>
  <si>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</si>
  <si>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</si>
  <si>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</si>
  <si>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</si>
  <si>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</si>
  <si>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</si>
  <si>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</si>
  <si>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</si>
  <si>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</si>
  <si>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</si>
  <si>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</si>
  <si>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</si>
  <si>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</si>
  <si>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</si>
  <si>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</si>
  <si>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</si>
  <si>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</si>
  <si>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</si>
  <si>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</si>
  <si>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</si>
  <si>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</si>
  <si>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</si>
  <si>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</si>
  <si>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</si>
  <si>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</si>
  <si>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</si>
  <si>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</si>
  <si>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</si>
  <si>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</si>
  <si>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</si>
  <si>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</si>
  <si>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</si>
  <si>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</si>
  <si>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</si>
  <si>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</si>
  <si>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</si>
  <si>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</si>
  <si>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</si>
  <si>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</si>
  <si>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</si>
  <si>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</si>
  <si>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</si>
  <si>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</si>
  <si>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</si>
  <si>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</si>
  <si>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</si>
  <si>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</si>
  <si>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</si>
  <si>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</si>
  <si>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</si>
  <si>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</si>
  <si>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</si>
  <si>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</si>
  <si>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</si>
  <si>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</si>
  <si>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</si>
  <si>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</si>
  <si>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</si>
  <si>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</si>
  <si>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</si>
  <si>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</si>
  <si>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</si>
  <si>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</si>
  <si>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</si>
  <si>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</si>
  <si>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</si>
  <si>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</si>
  <si>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</si>
  <si>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</si>
  <si>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</si>
  <si>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</si>
  <si>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</si>
  <si>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</si>
  <si>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</si>
  <si>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</si>
  <si>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</si>
  <si>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</si>
  <si>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</si>
  <si>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</si>
  <si>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</si>
  <si>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</si>
  <si>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</si>
  <si>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</si>
  <si>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</si>
  <si>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</si>
  <si>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</si>
  <si>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</si>
  <si>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</si>
  <si>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</si>
  <si>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</si>
  <si>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</si>
  <si>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</si>
  <si>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</si>
  <si>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</si>
  <si>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</si>
  <si>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</si>
  <si>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</si>
  <si>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</si>
  <si>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</si>
  <si>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</si>
  <si>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</si>
  <si>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</si>
  <si>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</si>
  <si>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</si>
  <si>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</si>
  <si>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</si>
  <si>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</si>
  <si>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</si>
  <si>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</si>
  <si>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</si>
  <si>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</si>
  <si>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</si>
  <si>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</si>
  <si>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</si>
  <si>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</si>
  <si>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</si>
  <si>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</si>
  <si>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</si>
  <si>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</si>
  <si>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</si>
  <si>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</si>
  <si>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</si>
  <si>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</si>
  <si>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</si>
  <si>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</si>
  <si>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</si>
  <si>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</si>
  <si>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</si>
  <si>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</si>
  <si>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</si>
  <si>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</si>
  <si>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</si>
  <si>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</si>
  <si>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</si>
  <si>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</si>
  <si>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</si>
  <si>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</si>
  <si>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</si>
  <si>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</si>
  <si>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</si>
  <si>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</si>
  <si>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</si>
  <si>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</si>
  <si>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</si>
  <si>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</si>
  <si>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</si>
  <si>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</si>
  <si>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</si>
  <si>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</si>
  <si>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</si>
  <si>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</si>
  <si>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</si>
  <si>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</si>
  <si>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</si>
  <si>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</si>
  <si>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</si>
  <si>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</si>
  <si>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</si>
  <si>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</si>
  <si>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</si>
  <si>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</si>
  <si>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</si>
  <si>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</si>
  <si>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</si>
  <si>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</si>
  <si>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</si>
  <si>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</si>
  <si>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</si>
  <si>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</si>
  <si>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</si>
  <si>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</si>
  <si>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</si>
  <si>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</si>
  <si>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</si>
  <si>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</si>
  <si>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</si>
  <si>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</si>
  <si>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</si>
  <si>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</si>
  <si>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</si>
  <si>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</si>
  <si>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</si>
  <si>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</si>
  <si>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</si>
  <si>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</si>
  <si>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</si>
  <si>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</si>
  <si>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</si>
  <si>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</si>
  <si>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</si>
  <si>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</si>
  <si>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</si>
  <si>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</si>
  <si>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</si>
  <si>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</si>
  <si>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</si>
  <si>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</si>
  <si>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</si>
  <si>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</si>
  <si>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</si>
  <si>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</si>
  <si>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</si>
  <si>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</si>
  <si>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</si>
  <si>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</si>
  <si>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</si>
  <si>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</si>
  <si>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</si>
  <si>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</si>
  <si>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</si>
  <si>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</si>
  <si>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</si>
  <si>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</si>
  <si>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</si>
  <si>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</si>
  <si>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</si>
  <si>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</si>
  <si>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</si>
  <si>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</si>
  <si>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</si>
  <si>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</si>
  <si>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</si>
  <si>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</si>
  <si>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</si>
  <si>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</si>
  <si>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</si>
  <si>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</si>
  <si>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</si>
  <si>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</si>
  <si>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</si>
  <si>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</si>
  <si>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</si>
  <si>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</si>
  <si>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</si>
  <si>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</si>
  <si>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</si>
  <si>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</si>
  <si>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</si>
  <si>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</si>
  <si>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</si>
  <si>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</si>
  <si>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</si>
  <si>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</si>
  <si>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</si>
  <si>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</si>
  <si>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</si>
  <si>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</si>
  <si>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</si>
  <si>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</si>
  <si>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</si>
  <si>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</si>
  <si>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</si>
  <si>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</si>
  <si>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</si>
  <si>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</si>
  <si>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</si>
  <si>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</si>
  <si>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</si>
  <si>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</si>
  <si>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</si>
  <si>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</si>
  <si>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</si>
  <si>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</si>
  <si>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</si>
  <si>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</si>
  <si>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</si>
  <si>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</si>
  <si>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</si>
  <si>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</si>
  <si>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</si>
  <si>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</si>
  <si>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</si>
  <si>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</si>
  <si>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</si>
  <si>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</si>
  <si>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</si>
  <si>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</si>
  <si>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</si>
  <si>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</si>
  <si>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</si>
  <si>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</si>
  <si>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</si>
  <si>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</si>
  <si>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</si>
  <si>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</si>
  <si>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</si>
  <si>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</si>
  <si>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</si>
  <si>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</si>
  <si>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</si>
  <si>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</si>
  <si>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</si>
  <si>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</si>
  <si>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</si>
  <si>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</si>
  <si>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</si>
  <si>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</si>
  <si>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</si>
  <si>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</si>
  <si>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</si>
  <si>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</si>
  <si>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</si>
  <si>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</si>
  <si>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</si>
  <si>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</si>
  <si>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</si>
  <si>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</si>
  <si>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</si>
  <si>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</si>
  <si>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</si>
  <si>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</si>
  <si>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</si>
  <si>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</si>
  <si>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</si>
  <si>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</si>
  <si>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</si>
  <si>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</si>
  <si>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</si>
  <si>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</si>
  <si>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</si>
  <si>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</si>
  <si>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</si>
  <si>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</si>
  <si>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</si>
  <si>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</si>
  <si>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</si>
  <si>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</si>
  <si>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</si>
  <si>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</si>
  <si>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</si>
  <si>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</si>
  <si>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</si>
  <si>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</si>
  <si>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</si>
  <si>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</si>
  <si>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</si>
  <si>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</si>
  <si>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</si>
  <si>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</si>
  <si>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</si>
  <si>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</si>
  <si>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</si>
  <si>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</si>
  <si>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</si>
  <si>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</si>
  <si>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</si>
  <si>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</si>
  <si>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</si>
  <si>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</si>
  <si>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</si>
  <si>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</si>
  <si>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</si>
  <si>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</si>
  <si>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</si>
  <si>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</si>
  <si>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</si>
  <si>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</si>
  <si>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</si>
  <si>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</si>
  <si>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</si>
  <si>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</si>
  <si>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</si>
  <si>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</si>
  <si>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</si>
  <si>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</si>
  <si>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</si>
  <si>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</si>
  <si>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</si>
  <si>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</si>
  <si>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</si>
  <si>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</si>
  <si>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</si>
  <si>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</si>
  <si>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</si>
  <si>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</si>
  <si>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</si>
  <si>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</si>
  <si>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</si>
  <si>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</si>
  <si>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</si>
  <si>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</si>
  <si>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</si>
  <si>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</si>
  <si>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</si>
  <si>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</si>
  <si>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</si>
  <si>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</si>
  <si>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</si>
  <si>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</si>
  <si>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</si>
  <si>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</si>
  <si>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</si>
  <si>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</si>
  <si>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</si>
  <si>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</si>
  <si>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</si>
  <si>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</si>
  <si>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</si>
  <si>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</si>
  <si>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</si>
  <si>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</si>
  <si>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</si>
  <si>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</si>
  <si>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</si>
  <si>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</si>
  <si>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</si>
  <si>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</si>
  <si>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</si>
  <si>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</si>
  <si>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</si>
  <si>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</si>
  <si>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</si>
  <si>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</si>
  <si>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</si>
  <si>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</si>
  <si>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</si>
  <si>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</si>
  <si>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</si>
  <si>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</si>
  <si>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</si>
  <si>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</si>
  <si>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</si>
  <si>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</si>
  <si>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</si>
  <si>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</si>
  <si>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</si>
  <si>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</si>
  <si>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</si>
  <si>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</si>
  <si>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</si>
  <si>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</si>
  <si>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</si>
  <si>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</si>
  <si>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</si>
  <si>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</si>
  <si>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</si>
  <si>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</si>
  <si>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</si>
  <si>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</si>
  <si>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</si>
  <si>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</si>
  <si>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</si>
  <si>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</si>
  <si>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</si>
  <si>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</si>
  <si>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</si>
  <si>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</si>
  <si>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</si>
  <si>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</si>
  <si>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</si>
  <si>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</si>
  <si>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</si>
  <si>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</si>
  <si>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</si>
  <si>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</si>
  <si>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</si>
  <si>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</si>
  <si>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</si>
  <si>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</si>
  <si>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</si>
  <si>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</si>
  <si>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</si>
  <si>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</si>
  <si>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</si>
  <si>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</si>
  <si>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</si>
  <si>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</si>
  <si>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</si>
  <si>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</si>
  <si>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</si>
  <si>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</si>
  <si>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</si>
  <si>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</si>
  <si>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</si>
  <si>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</si>
  <si>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</si>
  <si>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</si>
  <si>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</si>
  <si>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</si>
  <si>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</si>
  <si>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</si>
  <si>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</si>
  <si>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</si>
  <si>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</si>
  <si>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</si>
  <si>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</si>
  <si>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</si>
  <si>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</si>
  <si>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</si>
  <si>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</si>
  <si>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</si>
  <si>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</si>
  <si>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</si>
  <si>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</si>
  <si>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</si>
  <si>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</si>
  <si>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</si>
  <si>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</si>
  <si>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</si>
  <si>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</si>
  <si>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</si>
  <si>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</si>
  <si>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</si>
  <si>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</si>
  <si>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</si>
  <si>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</si>
  <si>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</si>
  <si>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</si>
  <si>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</si>
  <si>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</si>
  <si>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</si>
  <si>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</si>
  <si>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</si>
  <si>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</si>
  <si>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</si>
  <si>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</si>
  <si>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</si>
  <si>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</si>
  <si>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</si>
  <si>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</si>
  <si>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</si>
  <si>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</si>
  <si>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</si>
  <si>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</si>
  <si>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</si>
  <si>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</si>
  <si>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</si>
  <si>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</si>
  <si>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</si>
  <si>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</si>
  <si>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</si>
  <si>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</si>
  <si>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</si>
  <si>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</si>
  <si>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</si>
  <si>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</si>
  <si>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</si>
  <si>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</si>
  <si>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</si>
  <si>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</si>
  <si>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</si>
  <si>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</si>
  <si>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</si>
  <si>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</si>
  <si>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</si>
  <si>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</si>
  <si>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</si>
  <si>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</si>
  <si>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</si>
  <si>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</si>
  <si>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</si>
  <si>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</si>
  <si>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</si>
  <si>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</si>
  <si>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</si>
  <si>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</si>
  <si>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</si>
  <si>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</si>
  <si>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</si>
  <si>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</si>
  <si>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</si>
  <si>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</si>
  <si>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</si>
  <si>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</si>
  <si>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</si>
  <si>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</si>
  <si>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</si>
  <si>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</si>
  <si>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</si>
  <si>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</si>
  <si>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</si>
  <si>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</si>
  <si>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</si>
  <si>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</si>
  <si>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</si>
  <si>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</si>
  <si>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</si>
  <si>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</si>
  <si>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</si>
  <si>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</si>
  <si>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</si>
  <si>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</si>
  <si>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</si>
  <si>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</si>
  <si>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</si>
  <si>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</si>
  <si>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</si>
  <si>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</si>
  <si>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</si>
  <si>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</si>
  <si>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</si>
  <si>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</si>
  <si>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</si>
  <si>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</si>
  <si>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</si>
  <si>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</si>
  <si>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</si>
  <si>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</si>
  <si>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</si>
  <si>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</si>
  <si>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</si>
  <si>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</si>
  <si>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</si>
  <si>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</si>
  <si>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</si>
  <si>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</si>
  <si>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</si>
  <si>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</si>
  <si>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</si>
  <si>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</si>
  <si>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</si>
  <si>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</si>
  <si>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</si>
  <si>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</si>
  <si>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</si>
  <si>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</si>
  <si>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</si>
  <si>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</si>
  <si>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</si>
  <si>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</si>
  <si>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</si>
  <si>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</si>
  <si>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</si>
  <si>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</si>
  <si>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</si>
  <si>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</si>
  <si>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</si>
  <si>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</si>
  <si>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</si>
  <si>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</si>
  <si>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</si>
  <si>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</si>
  <si>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</si>
  <si>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</si>
  <si>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</si>
  <si>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</si>
  <si>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</si>
  <si>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</si>
  <si>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</si>
  <si>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</si>
  <si>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</si>
  <si>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</si>
  <si>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</si>
  <si>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</si>
  <si>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</si>
  <si>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</si>
  <si>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</si>
  <si>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</si>
  <si>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</si>
  <si>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</si>
  <si>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</si>
  <si>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</si>
  <si>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</si>
  <si>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</si>
  <si>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</si>
  <si>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</si>
  <si>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</si>
  <si>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</si>
  <si>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</si>
  <si>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</si>
  <si>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</si>
  <si>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</si>
  <si>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</si>
  <si>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</si>
  <si>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</si>
  <si>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</si>
  <si>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</si>
  <si>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</si>
  <si>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</si>
  <si>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</si>
  <si>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</si>
  <si>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</si>
  <si>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</si>
  <si>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</si>
  <si>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</si>
  <si>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</si>
  <si>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</si>
  <si>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</si>
  <si>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</si>
  <si>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</si>
  <si>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</si>
  <si>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</si>
  <si>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</si>
  <si>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</si>
  <si>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</si>
  <si>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</si>
  <si>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</si>
  <si>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</si>
  <si>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</si>
  <si>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</si>
  <si>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</si>
  <si>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</si>
  <si>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</si>
  <si>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</si>
  <si>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</si>
  <si>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</si>
  <si>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</si>
  <si>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</si>
  <si>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</si>
  <si>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</si>
  <si>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</si>
  <si>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</si>
  <si>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</si>
  <si>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</si>
  <si>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</si>
  <si>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</si>
  <si>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</si>
  <si>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</si>
  <si>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</si>
  <si>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</si>
  <si>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</si>
  <si>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</si>
  <si>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</si>
  <si>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</si>
  <si>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</si>
  <si>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</si>
  <si>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</si>
  <si>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</si>
  <si>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</si>
  <si>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</si>
  <si>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</si>
  <si>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</si>
  <si>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</si>
  <si>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</si>
  <si>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</si>
  <si>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</si>
  <si>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</si>
  <si>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</si>
  <si>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</si>
  <si>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</si>
  <si>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</si>
  <si>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</si>
  <si>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</si>
  <si>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</si>
  <si>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</si>
  <si>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</si>
  <si>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</si>
  <si>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</si>
  <si>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</si>
  <si>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</si>
  <si>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</si>
  <si>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</si>
  <si>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</si>
  <si>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</si>
  <si>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</si>
  <si>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</si>
  <si>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</si>
  <si>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</si>
  <si>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</si>
  <si>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</si>
  <si>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</si>
  <si>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</si>
  <si>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</si>
  <si>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</si>
  <si>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</si>
  <si>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</si>
  <si>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</si>
  <si>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</si>
  <si>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</si>
  <si>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</si>
  <si>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</si>
  <si>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</si>
  <si>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</si>
  <si>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</si>
  <si>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</si>
  <si>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</si>
  <si>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</si>
  <si>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</si>
  <si>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</si>
  <si>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</si>
  <si>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</si>
  <si>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</si>
  <si>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</si>
  <si>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</si>
  <si>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</si>
  <si>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</si>
  <si>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</si>
  <si>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</si>
  <si>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</si>
  <si>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</si>
  <si>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</si>
  <si>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</si>
  <si>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</si>
  <si>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</si>
  <si>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</si>
  <si>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</si>
  <si>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</si>
  <si>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</si>
  <si>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</si>
  <si>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</si>
  <si>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</si>
  <si>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</si>
  <si>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</si>
  <si>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</si>
  <si>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</si>
  <si>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</si>
  <si>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</si>
  <si>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</si>
  <si>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</si>
  <si>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</si>
  <si>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</si>
  <si>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</si>
  <si>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</si>
  <si>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</si>
  <si>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</si>
  <si>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</si>
  <si>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</si>
  <si>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</si>
  <si>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</si>
  <si>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</si>
  <si>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</si>
  <si>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</si>
  <si>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</si>
  <si>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</si>
  <si>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</si>
  <si>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</si>
  <si>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</si>
  <si>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</si>
  <si>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</si>
  <si>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</si>
  <si>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</si>
  <si>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</si>
  <si>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</si>
  <si>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</si>
  <si>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</si>
  <si>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</si>
  <si>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</si>
  <si>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</si>
  <si>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</si>
  <si>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</si>
  <si>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</si>
  <si>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</si>
  <si>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</si>
  <si>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</si>
  <si>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</si>
  <si>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</si>
  <si>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</si>
  <si>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</si>
  <si>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</si>
  <si>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</si>
  <si>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</si>
  <si>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</si>
  <si>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</si>
  <si>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</si>
  <si>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</si>
  <si>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</si>
  <si>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</si>
  <si>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</si>
  <si>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</si>
  <si>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</si>
  <si>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</si>
  <si>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</si>
  <si>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</si>
  <si>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</si>
  <si>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</si>
  <si>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</si>
  <si>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</si>
  <si>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</si>
  <si>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</si>
  <si>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</si>
  <si>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</si>
  <si>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</si>
  <si>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</si>
  <si>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</si>
  <si>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</si>
  <si>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</si>
  <si>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</si>
  <si>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</si>
  <si>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</si>
  <si>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</si>
  <si>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</si>
  <si>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</si>
  <si>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</si>
  <si>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</si>
  <si>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</si>
  <si>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</si>
  <si>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</si>
  <si>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</si>
  <si>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</si>
  <si>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</si>
  <si>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</si>
  <si>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</si>
  <si>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</si>
  <si>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</si>
  <si>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</si>
  <si>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</si>
  <si>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</si>
  <si>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</si>
  <si>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</si>
  <si>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</si>
  <si>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</si>
  <si>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</si>
  <si>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</si>
  <si>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</si>
  <si>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</si>
  <si>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</si>
  <si>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</si>
  <si>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</si>
  <si>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</si>
  <si>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</si>
  <si>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</si>
  <si>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</si>
  <si>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</si>
  <si>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</si>
  <si>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</si>
  <si>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</si>
  <si>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</si>
  <si>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</si>
  <si>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</si>
  <si>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</si>
  <si>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</si>
  <si>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</si>
  <si>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</si>
  <si>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</si>
  <si>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</si>
  <si>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</si>
  <si>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</si>
  <si>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</si>
  <si>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</si>
  <si>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</si>
  <si>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</si>
  <si>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</si>
  <si>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</si>
  <si>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</si>
  <si>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</si>
  <si>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</si>
  <si>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</si>
  <si>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</si>
  <si>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</si>
  <si>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</si>
  <si>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</si>
  <si>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</si>
  <si>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</si>
  <si>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</si>
  <si>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</si>
  <si>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</si>
  <si>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</si>
  <si>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</si>
  <si>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</si>
  <si>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</si>
  <si>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</si>
  <si>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</si>
  <si>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</si>
  <si>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</si>
  <si>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</si>
  <si>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</si>
  <si>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</si>
  <si>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</si>
  <si>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</si>
  <si>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</si>
  <si>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</si>
  <si>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</si>
  <si>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</si>
  <si>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</si>
  <si>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</si>
  <si>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</si>
  <si>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</si>
  <si>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</si>
  <si>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</si>
  <si>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</si>
  <si>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</si>
  <si>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</si>
  <si>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</si>
  <si>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</si>
  <si>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</si>
  <si>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</si>
  <si>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</si>
  <si>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</si>
  <si>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</si>
  <si>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</si>
  <si>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</si>
  <si>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</si>
  <si>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</si>
  <si>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</si>
  <si>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</si>
  <si>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</si>
  <si>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</si>
  <si>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</si>
  <si>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</si>
  <si>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</si>
  <si>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</si>
  <si>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</si>
  <si>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</si>
  <si>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</si>
  <si>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</si>
  <si>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</si>
  <si>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</si>
  <si>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</si>
  <si>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</si>
  <si>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</si>
  <si>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</si>
  <si>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</si>
  <si>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</si>
  <si>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</si>
  <si>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</si>
  <si>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</si>
  <si>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</si>
  <si>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</si>
  <si>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</si>
  <si>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</si>
  <si>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</si>
  <si>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</si>
  <si>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</si>
  <si>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</si>
  <si>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</si>
  <si>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</si>
  <si>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</si>
  <si>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</si>
  <si>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</si>
  <si>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</si>
  <si>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</si>
  <si>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</si>
  <si>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</si>
  <si>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</si>
  <si>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</si>
  <si>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</si>
  <si>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</si>
  <si>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</si>
  <si>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</si>
  <si>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</si>
  <si>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</si>
  <si>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</si>
  <si>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</si>
  <si>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</si>
  <si>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</si>
  <si>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</si>
  <si>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</si>
  <si>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</si>
  <si>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</si>
  <si>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</si>
  <si>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</si>
  <si>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</si>
  <si>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</si>
  <si>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</si>
  <si>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</si>
  <si>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</si>
  <si>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</si>
  <si>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</si>
  <si>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</si>
  <si>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</si>
  <si>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</si>
  <si>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</si>
  <si>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</si>
  <si>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</si>
  <si>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</si>
  <si>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</si>
  <si>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</si>
  <si>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</si>
  <si>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</si>
  <si>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</si>
  <si>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</si>
  <si>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</si>
  <si>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</si>
  <si>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</si>
  <si>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</si>
  <si>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</si>
  <si>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</si>
  <si>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</si>
  <si>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</si>
  <si>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</si>
  <si>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</si>
  <si>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</si>
  <si>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</si>
  <si>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</si>
  <si>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</si>
  <si>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</si>
  <si>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</si>
  <si>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</si>
  <si>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</si>
  <si>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</si>
  <si>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</si>
  <si>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</si>
  <si>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</si>
  <si>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</si>
  <si>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</si>
  <si>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</si>
  <si>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</si>
  <si>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</si>
  <si>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</si>
  <si>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</si>
  <si>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</si>
  <si>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</si>
  <si>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</si>
  <si>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</si>
  <si>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</si>
  <si>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</si>
  <si>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</si>
  <si>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</si>
  <si>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</si>
  <si>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</si>
  <si>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</si>
  <si>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</si>
  <si>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</si>
  <si>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</si>
  <si>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</si>
  <si>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</si>
  <si>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</si>
  <si>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</si>
  <si>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</si>
  <si>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</si>
  <si>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</si>
  <si>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</si>
  <si>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</si>
  <si>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</si>
  <si>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</si>
  <si>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</si>
  <si>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</si>
  <si>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</si>
  <si>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</si>
  <si>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</si>
  <si>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</si>
  <si>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</si>
  <si>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</si>
  <si>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</si>
  <si>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</si>
  <si>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</si>
  <si>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</si>
  <si>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</si>
  <si>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</si>
  <si>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</si>
  <si>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</si>
  <si>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</si>
  <si>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</si>
  <si>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</si>
  <si>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</si>
  <si>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</si>
  <si>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</si>
  <si>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</si>
  <si>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</si>
  <si>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</si>
  <si>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</si>
  <si>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</si>
  <si>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</si>
  <si>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</si>
  <si>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</si>
  <si>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</si>
  <si>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</si>
  <si>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</si>
  <si>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</si>
  <si>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</si>
  <si>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</si>
  <si>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</si>
  <si>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</si>
  <si>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</si>
  <si>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</si>
  <si>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</si>
  <si>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</si>
  <si>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</si>
  <si>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</si>
  <si>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</si>
  <si>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</si>
  <si>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</si>
  <si>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</si>
  <si>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</si>
  <si>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</si>
  <si>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</si>
  <si>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</si>
  <si>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</si>
  <si>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</si>
  <si>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</si>
  <si>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</si>
  <si>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</si>
  <si>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</si>
  <si>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</si>
  <si>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</si>
  <si>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</si>
  <si>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</si>
  <si>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</si>
  <si>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</si>
  <si>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</si>
  <si>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</si>
  <si>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</si>
  <si>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</si>
  <si>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</si>
  <si>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</si>
  <si>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</si>
  <si>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</si>
  <si>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</si>
  <si>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</si>
  <si>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</si>
  <si>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</si>
  <si>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</si>
  <si>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</si>
  <si>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</si>
  <si>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</si>
  <si>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</si>
  <si>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</si>
  <si>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</si>
  <si>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</si>
  <si>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</si>
  <si>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</si>
  <si>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</si>
  <si>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</si>
  <si>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</si>
  <si>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</si>
  <si>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</si>
  <si>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</si>
  <si>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</si>
  <si>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</si>
  <si>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</si>
  <si>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</si>
  <si>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</si>
  <si>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</si>
  <si>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</si>
  <si>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</si>
  <si>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</si>
  <si>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</si>
  <si>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</si>
  <si>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</si>
  <si>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</si>
  <si>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</si>
  <si>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</si>
  <si>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</si>
  <si>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</si>
  <si>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</si>
  <si>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</si>
  <si>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</si>
  <si>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</si>
  <si>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</si>
  <si>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</si>
  <si>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</si>
  <si>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</si>
  <si>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</si>
  <si>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</si>
  <si>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</si>
  <si>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</si>
  <si>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</si>
  <si>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</si>
  <si>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</si>
  <si>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</si>
  <si>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</si>
  <si>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</si>
  <si>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</si>
  <si>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</si>
  <si>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</si>
  <si>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</si>
  <si>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</si>
  <si>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</si>
  <si>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</si>
  <si>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</si>
  <si>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</si>
  <si>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</si>
  <si>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</si>
  <si>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</si>
  <si>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</si>
  <si>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</si>
  <si>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</si>
  <si>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</si>
  <si>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</si>
  <si>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</si>
  <si>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</si>
  <si>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</si>
  <si>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</si>
  <si>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</si>
  <si>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</si>
  <si>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</si>
  <si>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</si>
  <si>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</si>
  <si>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</si>
  <si>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</si>
  <si>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</si>
  <si>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</si>
  <si>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</si>
  <si>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</si>
  <si>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</si>
  <si>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</si>
  <si>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</si>
  <si>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</si>
  <si>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</si>
  <si>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</si>
  <si>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</si>
  <si>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</si>
  <si>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</si>
  <si>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</si>
  <si>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</si>
  <si>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</si>
  <si>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</si>
  <si>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</si>
  <si>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</si>
  <si>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</si>
  <si>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</si>
  <si>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</si>
  <si>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</si>
  <si>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</si>
  <si>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</si>
  <si>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</si>
  <si>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</si>
  <si>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</si>
  <si>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</si>
  <si>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</si>
  <si>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</si>
  <si>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</si>
  <si>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</si>
  <si>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</si>
  <si>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</si>
  <si>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</si>
  <si>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</si>
  <si>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</si>
  <si>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</si>
  <si>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</si>
  <si>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</si>
  <si>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</si>
  <si>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</si>
  <si>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</si>
  <si>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</si>
  <si>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</si>
  <si>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</si>
  <si>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</si>
  <si>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</si>
  <si>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</si>
  <si>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</si>
  <si>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</si>
  <si>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</si>
  <si>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</si>
  <si>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</si>
  <si>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</si>
  <si>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</si>
  <si>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</si>
  <si>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</si>
  <si>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</si>
  <si>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</si>
  <si>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</si>
  <si>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</si>
  <si>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</si>
  <si>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</si>
  <si>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</si>
  <si>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</si>
  <si>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</si>
  <si>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</si>
  <si>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</si>
  <si>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</si>
  <si>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</si>
  <si>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</si>
  <si>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</si>
  <si>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</si>
  <si>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</si>
  <si>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</si>
  <si>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</si>
  <si>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</si>
  <si>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</si>
  <si>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</si>
  <si>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</si>
  <si>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</si>
  <si>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</si>
  <si>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</si>
  <si>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</si>
  <si>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</si>
  <si>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</si>
  <si>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</si>
  <si>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</si>
  <si>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</si>
  <si>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</si>
  <si>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</si>
  <si>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</si>
  <si>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</si>
  <si>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</si>
  <si>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</si>
  <si>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</si>
  <si>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</si>
  <si>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</si>
  <si>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</si>
  <si>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</si>
  <si>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</si>
  <si>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</si>
  <si>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</si>
  <si>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</si>
  <si>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</si>
  <si>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</si>
  <si>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</si>
  <si>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</si>
  <si>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</si>
  <si>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</si>
  <si>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</si>
  <si>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</si>
  <si>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</si>
  <si>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</si>
  <si>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</si>
  <si>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</si>
  <si>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</si>
  <si>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</si>
  <si>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</si>
  <si>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</si>
  <si>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</si>
  <si>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</si>
  <si>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</si>
  <si>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</si>
  <si>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</si>
  <si>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</si>
  <si>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</si>
  <si>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</si>
  <si>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</si>
  <si>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</si>
  <si>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</si>
  <si>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</si>
  <si>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</si>
  <si>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</si>
  <si>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</si>
  <si>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</si>
  <si>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</si>
  <si>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</si>
  <si>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</si>
  <si>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</si>
  <si>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</si>
  <si>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</si>
  <si>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</si>
  <si>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</si>
  <si>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</si>
  <si>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</si>
  <si>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</si>
  <si>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</si>
  <si>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</si>
  <si>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</si>
  <si>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</si>
  <si>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</si>
  <si>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</si>
  <si>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</si>
  <si>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</si>
  <si>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</si>
  <si>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</si>
  <si>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</si>
  <si>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</si>
  <si>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</si>
  <si>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</si>
  <si>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</si>
  <si>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</si>
  <si>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</si>
  <si>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</si>
  <si>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</si>
  <si>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</si>
  <si>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</si>
  <si>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</si>
  <si>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</si>
  <si>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</si>
  <si>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</si>
  <si>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</si>
  <si>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</si>
  <si>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</si>
  <si>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</si>
  <si>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</si>
  <si>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</si>
  <si>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</si>
  <si>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</si>
  <si>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</si>
  <si>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</si>
  <si>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</si>
  <si>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</si>
  <si>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</si>
  <si>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</si>
  <si>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</si>
  <si>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</si>
  <si>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</si>
  <si>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</si>
  <si>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</si>
  <si>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</si>
  <si>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</si>
  <si>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</si>
  <si>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</si>
  <si>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</si>
  <si>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</si>
  <si>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</si>
  <si>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</si>
  <si>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</si>
  <si>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</si>
  <si>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</si>
  <si>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</si>
  <si>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</si>
  <si>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</si>
  <si>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</si>
  <si>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</si>
  <si>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</si>
  <si>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</si>
  <si>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</si>
  <si>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</si>
  <si>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</si>
  <si>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</si>
  <si>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</si>
  <si>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</si>
  <si>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</si>
  <si>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</si>
  <si>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</si>
  <si>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</si>
  <si>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</si>
  <si>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</si>
  <si>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</si>
  <si>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</si>
  <si>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</si>
  <si>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</si>
  <si>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</si>
  <si>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</si>
  <si>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</si>
  <si>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</si>
  <si>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</si>
  <si>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</si>
  <si>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</si>
  <si>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</si>
  <si>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</si>
  <si>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</si>
  <si>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</si>
  <si>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</si>
  <si>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</si>
  <si>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</si>
  <si>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</si>
  <si>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</si>
  <si>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</si>
  <si>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</si>
  <si>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</si>
  <si>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</si>
  <si>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</si>
  <si>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</si>
  <si>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</si>
  <si>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</si>
  <si>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</si>
  <si>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</si>
  <si>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</si>
  <si>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</si>
  <si>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</si>
  <si>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</si>
  <si>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</si>
  <si>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</si>
  <si>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</si>
  <si>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</si>
  <si>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</si>
  <si>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</si>
  <si>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</si>
  <si>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</si>
  <si>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</si>
  <si>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</si>
  <si>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</si>
  <si>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</si>
  <si>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</si>
  <si>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</si>
  <si>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</si>
  <si>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</si>
  <si>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</si>
  <si>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</si>
  <si>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</si>
  <si>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</si>
  <si>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</si>
  <si>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</si>
  <si>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</si>
  <si>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</si>
  <si>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</si>
  <si>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</si>
  <si>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</si>
  <si>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</si>
  <si>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</si>
  <si>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</si>
  <si>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</si>
  <si>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</si>
  <si>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</si>
  <si>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</si>
  <si>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</si>
  <si>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</si>
  <si>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</si>
  <si>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</si>
  <si>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</si>
  <si>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</si>
  <si>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</si>
  <si>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</si>
  <si>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</si>
  <si>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</si>
  <si>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</si>
  <si>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</si>
  <si>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</si>
  <si>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</si>
  <si>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</si>
  <si>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</si>
  <si>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</si>
  <si>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</si>
  <si>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</si>
  <si>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</si>
  <si>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</si>
  <si>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</si>
  <si>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</si>
  <si>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</si>
  <si>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</si>
  <si>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</si>
  <si>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</si>
  <si>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</si>
  <si>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</si>
  <si>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</si>
  <si>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</si>
  <si>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</si>
  <si>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</si>
  <si>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</si>
  <si>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</si>
  <si>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</si>
  <si>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</si>
  <si>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</si>
  <si>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</si>
  <si>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</si>
  <si>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</si>
  <si>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</si>
  <si>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</si>
  <si>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</si>
  <si>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</si>
  <si>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</si>
  <si>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</si>
  <si>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</si>
  <si>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</si>
  <si>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</si>
  <si>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</si>
  <si>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</si>
  <si>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</si>
  <si>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</si>
  <si>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</si>
  <si>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</si>
  <si>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</si>
  <si>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</si>
  <si>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</si>
  <si>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</si>
  <si>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</si>
  <si>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</si>
  <si>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</si>
  <si>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</si>
  <si>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</si>
  <si>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</si>
  <si>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</si>
  <si>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</si>
  <si>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</si>
  <si>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</si>
  <si>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</si>
  <si>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</si>
  <si>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</si>
  <si>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</si>
  <si>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</si>
  <si>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</si>
  <si>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</si>
  <si>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</si>
  <si>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</si>
  <si>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</si>
  <si>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</si>
  <si>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</si>
  <si>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</si>
  <si>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</si>
  <si>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</si>
  <si>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</si>
  <si>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</si>
  <si>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</si>
  <si>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</si>
  <si>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</si>
  <si>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</si>
  <si>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</si>
  <si>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</si>
  <si>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</si>
  <si>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</si>
  <si>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</si>
  <si>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</si>
  <si>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</si>
  <si>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</si>
  <si>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</si>
  <si>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</si>
  <si>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</si>
  <si>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</si>
  <si>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</si>
  <si>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</si>
  <si>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</si>
  <si>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</si>
  <si>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</si>
  <si>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</si>
  <si>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</si>
  <si>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</si>
  <si>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</si>
  <si>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</si>
  <si>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</si>
  <si>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</si>
  <si>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</si>
  <si>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</si>
  <si>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</si>
  <si>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</si>
  <si>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</si>
  <si>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</si>
  <si>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</si>
  <si>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</si>
  <si>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</si>
  <si>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</si>
  <si>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</si>
  <si>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</si>
  <si>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</si>
  <si>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</si>
  <si>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</si>
  <si>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</si>
  <si>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</si>
  <si>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</si>
  <si>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</si>
  <si>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</si>
  <si>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</si>
  <si>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</si>
  <si>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</si>
  <si>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</si>
  <si>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</si>
  <si>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</si>
  <si>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</si>
  <si>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</si>
  <si>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</si>
  <si>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</si>
  <si>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</si>
  <si>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</si>
  <si>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</si>
  <si>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</si>
  <si>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</si>
  <si>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</si>
  <si>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</si>
  <si>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</si>
  <si>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</si>
  <si>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</si>
  <si>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</si>
  <si>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</si>
  <si>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</si>
  <si>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</si>
  <si>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</si>
  <si>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</si>
  <si>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</si>
  <si>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</si>
  <si>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</si>
  <si>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</si>
  <si>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</si>
  <si>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</si>
  <si>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</si>
  <si>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</si>
  <si>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</si>
  <si>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</si>
  <si>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</si>
  <si>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</si>
  <si>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</si>
  <si>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</si>
  <si>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</si>
  <si>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</si>
  <si>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</si>
  <si>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</si>
  <si>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</si>
  <si>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</si>
  <si>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</si>
  <si>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</si>
  <si>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</si>
  <si>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</si>
  <si>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</si>
  <si>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</si>
  <si>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</si>
  <si>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</si>
  <si>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</si>
  <si>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</si>
  <si>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</si>
  <si>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</si>
  <si>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</si>
  <si>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</si>
  <si>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</si>
  <si>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</si>
  <si>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</si>
  <si>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</si>
  <si>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</si>
  <si>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</si>
  <si>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</si>
  <si>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</si>
  <si>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</si>
  <si>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</si>
  <si>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</si>
  <si>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</si>
  <si>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</si>
  <si>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</si>
  <si>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</si>
  <si>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</si>
  <si>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</si>
  <si>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</si>
  <si>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</si>
  <si>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</si>
  <si>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</si>
  <si>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</si>
  <si>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</si>
  <si>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</si>
  <si>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</si>
  <si>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</si>
  <si>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</si>
  <si>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</si>
  <si>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</si>
  <si>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</si>
  <si>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</si>
  <si>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</si>
  <si>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</si>
  <si>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</si>
  <si>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</si>
  <si>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</si>
  <si>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</si>
  <si>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</si>
  <si>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</si>
  <si>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</si>
  <si>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</si>
  <si>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</si>
  <si>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</si>
  <si>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</si>
  <si>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</si>
  <si>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</si>
  <si>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</si>
  <si>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</si>
  <si>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</si>
  <si>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</si>
  <si>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</si>
  <si>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</si>
  <si>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</si>
  <si>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</si>
  <si>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</si>
  <si>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</si>
  <si>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</si>
  <si>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</si>
  <si>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</si>
  <si>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</si>
  <si>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</si>
  <si>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</si>
  <si>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</si>
  <si>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</si>
  <si>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</si>
  <si>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</si>
  <si>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</si>
  <si>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</si>
  <si>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</si>
  <si>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</si>
  <si>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</si>
  <si>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</si>
  <si>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</si>
  <si>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</si>
  <si>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</si>
  <si>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</si>
  <si>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</si>
  <si>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</si>
  <si>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</si>
  <si>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</si>
  <si>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</si>
  <si>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</si>
  <si>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</si>
  <si>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</si>
  <si>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</si>
  <si>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</si>
  <si>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</si>
  <si>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</si>
  <si>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</si>
  <si>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</si>
  <si>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</si>
  <si>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</si>
  <si>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</si>
  <si>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</si>
  <si>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</si>
  <si>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</si>
  <si>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</si>
  <si>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</si>
  <si>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</si>
  <si>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</si>
  <si>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</si>
  <si>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</si>
  <si>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</si>
  <si>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</si>
  <si>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</si>
  <si>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</si>
  <si>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</si>
  <si>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</si>
  <si>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</si>
  <si>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</si>
  <si>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</si>
  <si>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</si>
  <si>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</si>
  <si>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</si>
  <si>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</si>
  <si>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</si>
  <si>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</si>
  <si>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</si>
  <si>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</si>
  <si>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</si>
  <si>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</si>
  <si>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</si>
  <si>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</si>
  <si>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</si>
  <si>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</si>
  <si>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</si>
  <si>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</si>
  <si>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</si>
  <si>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</si>
  <si>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</si>
  <si>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</si>
  <si>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</si>
  <si>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</si>
  <si>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</si>
  <si>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</si>
  <si>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</si>
  <si>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</si>
  <si>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</si>
  <si>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</si>
  <si>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</si>
  <si>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</si>
  <si>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</si>
  <si>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</si>
  <si>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</si>
  <si>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</si>
  <si>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</si>
  <si>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</si>
  <si>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</si>
  <si>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</si>
  <si>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</si>
  <si>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</si>
  <si>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</si>
  <si>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</si>
  <si>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</si>
  <si>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</si>
  <si>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</si>
  <si>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</si>
  <si>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</si>
  <si>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</si>
  <si>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</si>
  <si>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</si>
  <si>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</si>
  <si>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</si>
  <si>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</si>
  <si>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</si>
  <si>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</si>
  <si>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</si>
  <si>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</si>
  <si>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</si>
  <si>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</si>
  <si>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</si>
  <si>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</si>
  <si>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</si>
  <si>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</si>
  <si>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</si>
  <si>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</si>
  <si>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</si>
  <si>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</si>
  <si>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</si>
  <si>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</si>
  <si>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</si>
  <si>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</si>
  <si>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</si>
  <si>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</si>
  <si>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</si>
  <si>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</si>
  <si>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</si>
  <si>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</si>
  <si>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</si>
  <si>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</si>
  <si>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</si>
  <si>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</si>
  <si>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</si>
  <si>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</si>
  <si>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</si>
  <si>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</si>
  <si>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</si>
  <si>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</si>
  <si>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</si>
  <si>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</si>
  <si>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</si>
  <si>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</si>
  <si>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</si>
  <si>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</si>
  <si>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</si>
  <si>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</si>
  <si>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</si>
  <si>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</si>
  <si>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</si>
  <si>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</si>
  <si>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</si>
  <si>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</si>
  <si>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</si>
  <si>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</si>
  <si>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</si>
  <si>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</si>
  <si>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</si>
  <si>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</si>
  <si>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</si>
  <si>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</si>
  <si>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</si>
  <si>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</si>
  <si>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</si>
  <si>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</si>
  <si>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</si>
  <si>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</si>
  <si>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</si>
  <si>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</si>
  <si>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</si>
  <si>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</si>
  <si>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</si>
  <si>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</si>
  <si>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</si>
  <si>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</si>
  <si>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</si>
  <si>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</si>
  <si>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</si>
  <si>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</si>
  <si>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</si>
  <si>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</si>
  <si>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</si>
  <si>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</si>
  <si>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</si>
  <si>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</si>
  <si>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</si>
  <si>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</si>
  <si>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</si>
  <si>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</si>
  <si>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</si>
  <si>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</si>
  <si>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</si>
  <si>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</si>
  <si>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</si>
  <si>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</si>
  <si>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</si>
  <si>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</si>
  <si>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</si>
  <si>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</si>
  <si>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</si>
  <si>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</si>
  <si>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</si>
  <si>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</si>
  <si>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</si>
  <si>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</si>
  <si>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</si>
  <si>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</si>
  <si>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</si>
  <si>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</si>
  <si>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</si>
  <si>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</si>
  <si>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</si>
  <si>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</si>
  <si>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</si>
  <si>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</si>
  <si>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</si>
  <si>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</si>
  <si>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</si>
  <si>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</si>
  <si>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</si>
  <si>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</si>
  <si>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</si>
  <si>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</si>
  <si>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</si>
  <si>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</si>
  <si>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</si>
  <si>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</si>
  <si>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</si>
  <si>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</si>
  <si>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</si>
  <si>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</si>
  <si>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</si>
  <si>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</si>
  <si>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</si>
  <si>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</si>
  <si>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</si>
  <si>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</si>
  <si>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</si>
  <si>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</si>
  <si>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</si>
  <si>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</si>
  <si>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</si>
  <si>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</si>
  <si>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</si>
  <si>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</si>
  <si>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</si>
  <si>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</si>
  <si>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</si>
  <si>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</si>
  <si>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</si>
  <si>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</si>
  <si>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</si>
  <si>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</si>
  <si>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</si>
  <si>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</si>
  <si>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</si>
  <si>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</si>
  <si>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</si>
  <si>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</si>
  <si>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</si>
  <si>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</si>
  <si>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</si>
  <si>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</si>
  <si>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</si>
  <si>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</si>
  <si>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</si>
  <si>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</si>
  <si>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</si>
  <si>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</si>
  <si>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</si>
  <si>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</si>
  <si>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</si>
  <si>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</si>
  <si>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</si>
  <si>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</si>
  <si>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</si>
  <si>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</si>
  <si>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</si>
  <si>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</si>
  <si>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</si>
  <si>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</si>
  <si>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</si>
  <si>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</si>
  <si>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</si>
  <si>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</si>
  <si>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</si>
  <si>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</si>
  <si>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</si>
  <si>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</si>
  <si>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</si>
  <si>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</si>
  <si>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</si>
  <si>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</si>
  <si>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</si>
  <si>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</si>
  <si>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</si>
  <si>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</si>
  <si>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</si>
  <si>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</si>
  <si>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</si>
  <si>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</si>
  <si>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</si>
  <si>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</si>
  <si>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</si>
  <si>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</si>
  <si>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</si>
  <si>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</si>
  <si>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</si>
  <si>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</si>
  <si>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</si>
  <si>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</si>
  <si>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</si>
  <si>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</si>
  <si>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</si>
  <si>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</si>
  <si>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</si>
  <si>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</si>
  <si>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</si>
  <si>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</si>
  <si>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</si>
  <si>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</si>
  <si>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</si>
  <si>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</si>
  <si>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</si>
  <si>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</si>
  <si>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</si>
  <si>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</si>
  <si>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</si>
  <si>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</si>
  <si>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</si>
  <si>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</si>
  <si>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</si>
  <si>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</si>
  <si>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</si>
  <si>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</si>
  <si>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</si>
  <si>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</si>
  <si>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</si>
  <si>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</si>
  <si>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</si>
  <si>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</si>
  <si>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</si>
  <si>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</si>
  <si>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</si>
  <si>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</si>
  <si>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</si>
  <si>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</si>
  <si>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</si>
  <si>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</si>
  <si>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</si>
  <si>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</si>
  <si>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</si>
  <si>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</si>
  <si>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</si>
  <si>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</si>
  <si>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</si>
  <si>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</si>
  <si>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</si>
  <si>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</si>
  <si>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</si>
  <si>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</si>
  <si>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</si>
  <si>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</si>
  <si>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</si>
  <si>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</si>
  <si>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</si>
  <si>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</si>
  <si>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</si>
  <si>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</si>
  <si>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</si>
  <si>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</si>
  <si>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</si>
  <si>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</si>
  <si>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</si>
  <si>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</si>
  <si>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</si>
  <si>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</si>
  <si>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</si>
  <si>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</si>
  <si>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</si>
  <si>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</si>
  <si>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</si>
  <si>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</si>
  <si>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</si>
  <si>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</si>
  <si>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</si>
  <si>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</si>
  <si>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</si>
  <si>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</si>
  <si>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</si>
  <si>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</si>
  <si>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</si>
  <si>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</si>
  <si>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</si>
  <si>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</si>
  <si>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</si>
  <si>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</si>
  <si>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</si>
  <si>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</si>
  <si>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</si>
  <si>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</si>
  <si>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</si>
  <si>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</si>
  <si>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</si>
  <si>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</si>
  <si>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</si>
  <si>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</si>
  <si>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</si>
  <si>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</si>
  <si>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</si>
  <si>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</si>
  <si>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</si>
  <si>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</si>
  <si>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</si>
  <si>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</si>
  <si>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</si>
  <si>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</si>
  <si>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</si>
  <si>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</si>
  <si>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</si>
  <si>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</si>
  <si>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</si>
  <si>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</si>
  <si>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</si>
  <si>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</si>
  <si>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</si>
  <si>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</si>
  <si>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</si>
  <si>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</si>
  <si>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</si>
  <si>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</si>
  <si>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</si>
  <si>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</si>
  <si>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</si>
  <si>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</si>
  <si>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</si>
  <si>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</si>
  <si>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</si>
  <si>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</si>
  <si>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</si>
  <si>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</si>
  <si>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</si>
  <si>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</si>
  <si>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</si>
  <si>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</si>
  <si>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</si>
  <si>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</si>
  <si>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</si>
  <si>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</si>
  <si>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</si>
  <si>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</si>
  <si>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</si>
  <si>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</si>
  <si>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</si>
  <si>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</si>
  <si>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</si>
  <si>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</si>
  <si>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</si>
  <si>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</si>
  <si>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</si>
  <si>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</si>
  <si>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</si>
  <si>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</si>
  <si>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</si>
  <si>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</si>
  <si>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</si>
  <si>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</si>
  <si>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</si>
  <si>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</si>
  <si>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</si>
  <si>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</si>
  <si>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</si>
  <si>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</si>
  <si>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</si>
  <si>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</si>
  <si>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</si>
  <si>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</si>
  <si>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</si>
  <si>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</si>
  <si>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</si>
  <si>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</si>
  <si>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</si>
  <si>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</si>
  <si>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</si>
  <si>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</si>
  <si>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</si>
  <si>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</si>
  <si>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</si>
  <si>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</si>
  <si>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</si>
  <si>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</si>
  <si>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</si>
  <si>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</si>
  <si>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</si>
  <si>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</si>
  <si>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</si>
  <si>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</si>
  <si>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</si>
  <si>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</si>
  <si>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</si>
  <si>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</si>
  <si>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</si>
  <si>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</si>
  <si>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</si>
  <si>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</si>
  <si>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</si>
  <si>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</si>
  <si>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</si>
  <si>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</si>
  <si>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</si>
  <si>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</si>
  <si>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</si>
  <si>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</si>
  <si>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</si>
  <si>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</si>
  <si>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</si>
  <si>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</si>
  <si>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</si>
  <si>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</si>
  <si>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</si>
  <si>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</si>
  <si>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</si>
  <si>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</si>
  <si>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</si>
  <si>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</si>
  <si>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</si>
  <si>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</si>
  <si>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</si>
  <si>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</si>
  <si>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</si>
  <si>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</si>
  <si>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</si>
  <si>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</si>
  <si>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</si>
  <si>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</si>
  <si>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</si>
  <si>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</si>
  <si>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</si>
  <si>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</si>
  <si>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</si>
  <si>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</si>
  <si>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</si>
  <si>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</si>
  <si>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</si>
  <si>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</si>
  <si>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</si>
  <si>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</si>
  <si>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</si>
  <si>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</si>
  <si>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</si>
  <si>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</si>
  <si>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</si>
  <si>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</si>
  <si>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</si>
  <si>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</si>
  <si>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</si>
  <si>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</si>
  <si>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</si>
  <si>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</si>
  <si>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</si>
  <si>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</si>
  <si>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</si>
  <si>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</si>
  <si>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</si>
  <si>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</si>
  <si>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</si>
  <si>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</si>
  <si>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</si>
  <si>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</si>
  <si>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</si>
  <si>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</si>
  <si>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</si>
  <si>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</si>
  <si>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</si>
  <si>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</si>
  <si>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</si>
  <si>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</si>
  <si>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</si>
  <si>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</si>
  <si>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</si>
  <si>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</si>
  <si>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</si>
  <si>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</si>
  <si>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</si>
  <si>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</si>
  <si>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</si>
  <si>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</si>
  <si>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</si>
  <si>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</si>
  <si>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</si>
  <si>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</si>
  <si>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</si>
  <si>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</si>
  <si>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</si>
  <si>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</si>
  <si>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</si>
  <si>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</si>
  <si>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</si>
  <si>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</si>
  <si>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</si>
  <si>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</si>
  <si>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</si>
  <si>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</si>
  <si>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</si>
  <si>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</si>
  <si>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</si>
  <si>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</si>
  <si>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</si>
  <si>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</si>
  <si>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</si>
  <si>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</si>
  <si>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</si>
  <si>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</si>
  <si>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</si>
  <si>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</si>
  <si>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</si>
  <si>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</si>
  <si>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</si>
  <si>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</si>
  <si>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</si>
  <si>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</si>
  <si>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</si>
  <si>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</si>
  <si>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</si>
  <si>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</si>
  <si>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</si>
  <si>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</si>
  <si>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</si>
  <si>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</si>
  <si>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</si>
  <si>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</si>
  <si>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</si>
  <si>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</si>
  <si>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</si>
  <si>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</si>
  <si>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</si>
  <si>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</si>
  <si>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</si>
  <si>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</si>
  <si>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</si>
  <si>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</si>
  <si>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</si>
  <si>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</si>
  <si>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</si>
  <si>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</si>
  <si>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</si>
  <si>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</si>
  <si>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</si>
  <si>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</si>
  <si>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</si>
  <si>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</si>
  <si>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</si>
  <si>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</si>
  <si>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</si>
  <si>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</si>
  <si>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</si>
  <si>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</si>
  <si>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</si>
  <si>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</si>
  <si>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</si>
  <si>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</si>
  <si>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</si>
  <si>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</si>
  <si>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</si>
  <si>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</si>
  <si>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</si>
  <si>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</si>
  <si>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</si>
  <si>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</si>
  <si>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</si>
  <si>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</si>
  <si>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</si>
  <si>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</si>
  <si>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</si>
  <si>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</si>
  <si>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</si>
  <si>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</si>
  <si>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</si>
  <si>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</si>
  <si>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</si>
  <si>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</si>
  <si>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</si>
  <si>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</si>
  <si>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</si>
  <si>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</si>
  <si>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</si>
  <si>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</si>
  <si>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</si>
  <si>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</si>
  <si>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</si>
  <si>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</si>
  <si>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</si>
  <si>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</si>
  <si>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</si>
  <si>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</si>
  <si>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</si>
  <si>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</si>
  <si>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</si>
  <si>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</si>
  <si>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</si>
  <si>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</si>
  <si>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</si>
  <si>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</si>
  <si>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</si>
  <si>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</si>
  <si>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</si>
  <si>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</si>
  <si>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</si>
  <si>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</si>
  <si>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</si>
  <si>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</si>
  <si>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</si>
  <si>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</si>
  <si>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</si>
  <si>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</si>
  <si>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</si>
  <si>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</si>
  <si>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</si>
  <si>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</si>
  <si>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</si>
  <si>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</si>
  <si>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</si>
  <si>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</si>
  <si>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</si>
  <si>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</si>
  <si>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</si>
  <si>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</si>
  <si>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</si>
  <si>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</si>
  <si>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</si>
  <si>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</si>
  <si>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</si>
  <si>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</si>
  <si>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</si>
  <si>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</si>
  <si>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</si>
  <si>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</si>
  <si>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</si>
  <si>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</si>
  <si>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</si>
  <si>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</si>
  <si>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</si>
  <si>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</si>
  <si>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</si>
  <si>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</si>
  <si>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</si>
  <si>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</si>
  <si>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</si>
  <si>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</si>
  <si>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</si>
  <si>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</si>
  <si>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</si>
  <si>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</si>
  <si>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</si>
  <si>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</si>
  <si>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</si>
  <si>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</si>
  <si>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</si>
  <si>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</si>
  <si>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</si>
  <si>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</si>
  <si>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</si>
  <si>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</si>
  <si>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</si>
  <si>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</si>
  <si>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</si>
  <si>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</si>
  <si>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</si>
  <si>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</si>
  <si>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</si>
  <si>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</si>
  <si>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</si>
  <si>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</si>
  <si>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</si>
  <si>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</si>
  <si>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</si>
  <si>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</si>
  <si>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</si>
  <si>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</si>
  <si>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</si>
  <si>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</si>
  <si>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</si>
  <si>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</si>
  <si>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</si>
  <si>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</si>
  <si>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</si>
  <si>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</si>
  <si>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</si>
  <si>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</si>
  <si>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</si>
  <si>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</si>
  <si>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</si>
  <si>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</si>
  <si>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</si>
  <si>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</si>
  <si>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</si>
  <si>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</si>
  <si>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</si>
  <si>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</si>
  <si>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</si>
  <si>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</si>
  <si>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</si>
  <si>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</si>
  <si>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</si>
  <si>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</si>
  <si>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</si>
  <si>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</si>
  <si>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</si>
  <si>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</si>
  <si>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</si>
  <si>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</si>
  <si>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</si>
  <si>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</si>
  <si>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</si>
  <si>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</si>
  <si>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</si>
  <si>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</si>
  <si>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</si>
  <si>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</si>
  <si>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</si>
  <si>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</si>
  <si>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</si>
  <si>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</si>
  <si>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</si>
  <si>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</si>
  <si>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</si>
  <si>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</si>
  <si>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</si>
  <si>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</si>
  <si>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</si>
  <si>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</si>
  <si>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</si>
  <si>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</si>
  <si>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</si>
  <si>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</si>
  <si>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</si>
  <si>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</si>
  <si>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</si>
  <si>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</si>
  <si>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</si>
  <si>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</si>
  <si>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</si>
  <si>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</si>
  <si>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</si>
  <si>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</si>
  <si>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</si>
  <si>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</si>
  <si>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</si>
  <si>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</si>
  <si>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</si>
  <si>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</si>
  <si>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</si>
  <si>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</si>
  <si>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</si>
  <si>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</si>
  <si>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</si>
  <si>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</si>
  <si>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</si>
  <si>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</si>
  <si>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</si>
  <si>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</si>
  <si>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</si>
  <si>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</si>
  <si>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</si>
  <si>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</si>
  <si>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</si>
  <si>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</si>
  <si>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</si>
  <si>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</si>
  <si>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</si>
  <si>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</si>
  <si>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</si>
  <si>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</si>
  <si>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</si>
  <si>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</si>
  <si>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</si>
  <si>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</si>
  <si>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</si>
  <si>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</si>
  <si>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</si>
  <si>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</si>
  <si>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</si>
  <si>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</si>
  <si>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</si>
  <si>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</si>
  <si>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</si>
  <si>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</si>
  <si>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</si>
  <si>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</si>
  <si>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</si>
  <si>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</si>
  <si>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</si>
  <si>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</si>
  <si>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</si>
  <si>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</si>
  <si>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</si>
  <si>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</si>
  <si>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</si>
  <si>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</si>
  <si>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</si>
  <si>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</si>
  <si>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</si>
  <si>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</si>
  <si>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</si>
  <si>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</si>
  <si>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</si>
  <si>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</si>
  <si>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</si>
  <si>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</si>
  <si>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</si>
  <si>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</si>
  <si>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</si>
  <si>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</si>
  <si>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</si>
  <si>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</si>
  <si>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</si>
  <si>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</si>
  <si>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</si>
  <si>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</si>
  <si>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</si>
  <si>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</si>
  <si>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</si>
  <si>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</si>
  <si>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</si>
  <si>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</si>
  <si>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</si>
  <si>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</si>
  <si>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</si>
  <si>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</si>
  <si>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</si>
  <si>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</si>
  <si>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</si>
  <si>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</si>
  <si>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</si>
  <si>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</si>
  <si>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</si>
  <si>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</si>
  <si>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</si>
  <si>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</si>
  <si>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</si>
  <si>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</si>
  <si>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</si>
  <si>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</si>
  <si>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</si>
  <si>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</si>
  <si>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</si>
  <si>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</si>
  <si>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</si>
  <si>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</si>
  <si>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</si>
  <si>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</si>
  <si>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</si>
  <si>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</si>
  <si>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</si>
  <si>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</si>
  <si>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</si>
  <si>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</si>
  <si>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</si>
  <si>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</si>
  <si>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</si>
  <si>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</si>
  <si>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</si>
  <si>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</si>
  <si>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</si>
  <si>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</si>
  <si>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</si>
  <si>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</si>
  <si>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</si>
  <si>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</si>
  <si>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</si>
  <si>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</si>
  <si>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</si>
  <si>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</si>
  <si>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</si>
  <si>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</si>
  <si>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</si>
  <si>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</si>
  <si>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</si>
  <si>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</si>
  <si>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</si>
  <si>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</si>
  <si>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</si>
  <si>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</si>
  <si>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</si>
  <si>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</si>
  <si>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</si>
  <si>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</si>
  <si>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</si>
  <si>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</si>
  <si>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</si>
  <si>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</si>
  <si>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</si>
  <si>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</si>
  <si>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</si>
  <si>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</si>
  <si>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</si>
  <si>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</si>
  <si>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</si>
  <si>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</si>
  <si>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</si>
  <si>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</si>
  <si>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</si>
  <si>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</si>
  <si>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</si>
  <si>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</si>
  <si>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</si>
  <si>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</si>
  <si>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</si>
  <si>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</si>
  <si>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</si>
  <si>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</si>
  <si>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</si>
  <si>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</si>
  <si>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</si>
  <si>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</si>
  <si>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</si>
  <si>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</si>
  <si>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</si>
  <si>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</si>
  <si>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</si>
  <si>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</si>
  <si>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</si>
  <si>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</si>
  <si>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</si>
  <si>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</si>
  <si>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</si>
  <si>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</si>
  <si>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</si>
  <si>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</si>
  <si>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</si>
  <si>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</si>
  <si>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</si>
  <si>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</si>
  <si>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</si>
  <si>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</si>
  <si>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</si>
  <si>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</si>
  <si>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</si>
  <si>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</si>
  <si>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</si>
  <si>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</si>
  <si>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</si>
  <si>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</si>
  <si>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</si>
  <si>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</si>
  <si>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</si>
  <si>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</si>
  <si>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</si>
  <si>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</si>
  <si>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</si>
  <si>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</si>
  <si>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</si>
  <si>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</si>
  <si>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</si>
  <si>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</si>
  <si>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</si>
  <si>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</si>
  <si>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</si>
  <si>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</si>
  <si>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</si>
  <si>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</si>
  <si>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</si>
  <si>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</si>
  <si>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</si>
  <si>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</si>
  <si>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</si>
  <si>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</si>
  <si>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</si>
  <si>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</si>
  <si>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</si>
  <si>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</si>
  <si>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</si>
  <si>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</si>
  <si>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</si>
  <si>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</si>
  <si>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</si>
  <si>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</si>
  <si>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</si>
  <si>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</si>
  <si>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</si>
  <si>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</si>
  <si>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</si>
  <si>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</si>
  <si>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</si>
  <si>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</si>
  <si>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</si>
  <si>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</si>
  <si>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</si>
  <si>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</si>
  <si>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</si>
  <si>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</si>
  <si>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</si>
  <si>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</si>
  <si>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</si>
  <si>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</si>
  <si>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</si>
  <si>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</si>
  <si>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</si>
  <si>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</si>
  <si>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</si>
  <si>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</si>
  <si>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</si>
  <si>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</si>
  <si>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</si>
  <si>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</si>
  <si>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</si>
  <si>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</si>
  <si>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</si>
  <si>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</si>
  <si>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</si>
  <si>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</si>
  <si>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</si>
  <si>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</si>
  <si>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</si>
  <si>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</si>
  <si>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</si>
  <si>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</si>
  <si>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</si>
  <si>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</si>
  <si>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</si>
  <si>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</si>
  <si>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</si>
  <si>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</si>
  <si>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</si>
  <si>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</si>
  <si>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</si>
  <si>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</si>
  <si>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</si>
  <si>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</si>
  <si>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</si>
  <si>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</si>
  <si>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</si>
  <si>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</si>
  <si>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</si>
  <si>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</si>
  <si>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</si>
  <si>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</si>
  <si>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</si>
  <si>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</si>
  <si>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</si>
  <si>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</si>
  <si>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</si>
  <si>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</si>
  <si>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</si>
  <si>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</si>
  <si>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</si>
  <si>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</si>
  <si>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</si>
  <si>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</si>
  <si>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</si>
  <si>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</si>
  <si>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</si>
  <si>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</si>
  <si>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</si>
  <si>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</si>
  <si>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</si>
  <si>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</si>
  <si>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</si>
  <si>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</si>
  <si>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</si>
  <si>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</si>
  <si>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</si>
  <si>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</si>
  <si>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</si>
  <si>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</si>
  <si>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</si>
  <si>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</si>
  <si>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</si>
  <si>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</si>
  <si>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</si>
  <si>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</si>
  <si>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</si>
  <si>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</si>
  <si>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</si>
  <si>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</si>
  <si>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</si>
  <si>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</si>
  <si>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</si>
  <si>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</si>
  <si>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</si>
  <si>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</si>
  <si>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</si>
  <si>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</si>
  <si>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</si>
  <si>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</si>
  <si>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</si>
  <si>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</si>
  <si>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</si>
  <si>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</si>
  <si>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</si>
  <si>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</si>
  <si>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</si>
  <si>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</si>
  <si>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</si>
  <si>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</si>
  <si>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</si>
  <si>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</si>
  <si>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</si>
  <si>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</si>
  <si>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</si>
  <si>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</si>
  <si>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</si>
  <si>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</si>
  <si>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</si>
  <si>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</si>
  <si>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</si>
  <si>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</si>
  <si>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</si>
  <si>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</si>
  <si>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</si>
  <si>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</si>
  <si>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</si>
  <si>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</si>
  <si>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</si>
  <si>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</si>
  <si>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</si>
  <si>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</si>
  <si>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</si>
  <si>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</si>
  <si>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</si>
  <si>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</si>
  <si>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</si>
  <si>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</si>
  <si>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</si>
  <si>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</si>
  <si>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</si>
  <si>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</si>
  <si>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</si>
  <si>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</si>
  <si>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</si>
  <si>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</si>
  <si>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</si>
  <si>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</si>
  <si>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</si>
  <si>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</si>
  <si>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</si>
  <si>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</si>
  <si>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</si>
  <si>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</si>
  <si>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</si>
  <si>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</si>
  <si>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</si>
  <si>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</si>
  <si>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</si>
  <si>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</si>
  <si>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</si>
  <si>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</si>
  <si>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</si>
  <si>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</si>
  <si>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</si>
  <si>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</si>
  <si>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</si>
  <si>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</si>
  <si>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</si>
  <si>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</si>
  <si>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</si>
  <si>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</si>
  <si>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</si>
  <si>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</si>
  <si>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</si>
  <si>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</si>
  <si>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</si>
  <si>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</si>
  <si>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</si>
  <si>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</si>
  <si>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</si>
  <si>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</si>
  <si>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</si>
  <si>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</si>
  <si>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</si>
  <si>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</si>
  <si>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</si>
  <si>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</si>
  <si>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</si>
  <si>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</si>
  <si>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</si>
  <si>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</si>
  <si>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</si>
  <si>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</si>
  <si>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</si>
  <si>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</si>
  <si>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</si>
  <si>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</si>
  <si>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</si>
  <si>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</si>
  <si>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</si>
  <si>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</si>
  <si>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</si>
  <si>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</si>
  <si>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</si>
  <si>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</si>
  <si>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</si>
  <si>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</si>
  <si>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</si>
  <si>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</si>
  <si>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</si>
  <si>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</si>
  <si>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</si>
  <si>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</si>
  <si>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</si>
  <si>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</si>
  <si>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</si>
  <si>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</si>
  <si>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</si>
  <si>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</si>
  <si>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</si>
  <si>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</si>
  <si>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</si>
  <si>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</si>
  <si>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</si>
  <si>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</si>
  <si>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</si>
  <si>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</si>
  <si>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</si>
  <si>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</si>
  <si>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</si>
  <si>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</si>
  <si>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</si>
  <si>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</si>
  <si>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</si>
  <si>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</si>
  <si>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</si>
  <si>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</si>
  <si>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</si>
  <si>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</si>
  <si>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</si>
  <si>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</si>
  <si>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</si>
  <si>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</si>
  <si>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</si>
  <si>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</si>
  <si>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</si>
  <si>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</si>
  <si>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</si>
  <si>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</si>
  <si>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</si>
  <si>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</si>
  <si>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</si>
  <si>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</si>
  <si>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</si>
  <si>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</si>
  <si>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</si>
  <si>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</si>
  <si>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</si>
  <si>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</si>
  <si>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</si>
  <si>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</si>
  <si>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</si>
  <si>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</si>
  <si>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</si>
  <si>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</si>
  <si>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</si>
  <si>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</si>
  <si>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</si>
  <si>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</si>
  <si>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</si>
  <si>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</si>
  <si>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</si>
  <si>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</si>
  <si>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</si>
  <si>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</si>
  <si>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</si>
  <si>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</si>
  <si>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</si>
  <si>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</si>
  <si>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</si>
  <si>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</si>
  <si>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</si>
  <si>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</si>
  <si>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</si>
  <si>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</si>
  <si>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</si>
  <si>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</si>
  <si>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</si>
  <si>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</si>
  <si>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</si>
  <si>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</si>
  <si>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</si>
  <si>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</si>
  <si>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</si>
  <si>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</si>
  <si>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</si>
  <si>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</si>
  <si>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</si>
  <si>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</si>
  <si>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</si>
  <si>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</si>
  <si>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</si>
  <si>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</si>
  <si>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</si>
  <si>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</si>
  <si>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</si>
  <si>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</si>
  <si>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</si>
  <si>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</si>
  <si>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</si>
  <si>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</si>
  <si>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</si>
  <si>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</si>
  <si>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</si>
  <si>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</si>
  <si>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</si>
  <si>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</si>
  <si>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</si>
  <si>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</si>
  <si>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</si>
  <si>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</si>
  <si>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</si>
  <si>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</si>
  <si>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</si>
  <si>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</si>
  <si>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</si>
  <si>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</si>
  <si>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</si>
  <si>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</si>
  <si>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</si>
  <si>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</si>
  <si>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</si>
  <si>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</si>
  <si>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</si>
  <si>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</si>
  <si>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</si>
  <si>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</si>
  <si>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</si>
  <si>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</si>
  <si>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</si>
  <si>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</si>
  <si>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</si>
  <si>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</si>
  <si>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</si>
  <si>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</si>
  <si>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</si>
  <si>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</si>
  <si>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</si>
  <si>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</si>
  <si>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</si>
  <si>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</si>
  <si>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</si>
  <si>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</si>
  <si>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</si>
  <si>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</si>
  <si>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</si>
  <si>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</si>
  <si>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</si>
  <si>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</si>
  <si>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</si>
  <si>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</si>
  <si>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</si>
  <si>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</si>
  <si>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</si>
  <si>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</si>
  <si>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</si>
  <si>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</si>
  <si>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</si>
  <si>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</si>
  <si>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</si>
  <si>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</si>
  <si>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</si>
  <si>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</si>
  <si>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</si>
  <si>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</si>
  <si>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</si>
  <si>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</si>
  <si>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</si>
  <si>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</si>
  <si>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</si>
  <si>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</si>
  <si>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</si>
  <si>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</si>
  <si>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</si>
  <si>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</si>
  <si>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</si>
  <si>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</si>
  <si>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</si>
  <si>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</si>
  <si>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</si>
  <si>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</si>
  <si>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</si>
  <si>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</si>
  <si>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</si>
  <si>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</si>
  <si>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</si>
  <si>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</si>
  <si>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</si>
  <si>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</si>
  <si>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</si>
  <si>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</si>
  <si>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</si>
  <si>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</si>
  <si>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</si>
  <si>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</si>
  <si>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</si>
  <si>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</si>
  <si>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</si>
  <si>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</si>
  <si>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</si>
  <si>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</si>
  <si>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</si>
  <si>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</si>
  <si>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</si>
  <si>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</si>
  <si>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</si>
  <si>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</si>
  <si>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</si>
  <si>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</si>
  <si>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</si>
  <si>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</si>
  <si>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</si>
  <si>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</si>
  <si>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</si>
  <si>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</si>
  <si>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</si>
  <si>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</si>
  <si>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</si>
  <si>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</si>
  <si>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</si>
  <si>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</si>
  <si>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</si>
  <si>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</si>
  <si>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</si>
  <si>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</si>
  <si>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</si>
  <si>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</si>
  <si>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</si>
  <si>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</si>
  <si>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</si>
  <si>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</si>
  <si>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</si>
  <si>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</si>
  <si>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</si>
  <si>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</si>
  <si>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</si>
  <si>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</si>
  <si>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</si>
  <si>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</si>
  <si>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</si>
  <si>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</si>
  <si>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</si>
  <si>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</si>
  <si>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</si>
  <si>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</si>
  <si>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</si>
  <si>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</si>
  <si>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</si>
  <si>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</si>
  <si>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</si>
  <si>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</si>
  <si>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</si>
  <si>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</si>
  <si>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</si>
  <si>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</si>
  <si>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</si>
  <si>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</si>
  <si>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</si>
  <si>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</si>
  <si>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</si>
  <si>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</si>
  <si>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</si>
  <si>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</si>
  <si>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</si>
  <si>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</si>
  <si>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</si>
  <si>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</si>
  <si>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</si>
  <si>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</si>
  <si>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</si>
  <si>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</si>
  <si>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</si>
  <si>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</si>
  <si>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</si>
  <si>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</si>
  <si>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</si>
  <si>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</si>
  <si>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</si>
  <si>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</si>
  <si>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</si>
  <si>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</si>
  <si>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</si>
  <si>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</si>
  <si>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</si>
  <si>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</si>
  <si>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</si>
  <si>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</si>
  <si>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</si>
  <si>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</si>
  <si>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</si>
  <si>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</si>
  <si>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</si>
  <si>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</si>
  <si>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</si>
  <si>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</si>
  <si>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</si>
  <si>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</si>
  <si>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</si>
  <si>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</si>
  <si>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</si>
  <si>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</si>
  <si>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</si>
  <si>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</si>
  <si>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</si>
  <si>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</si>
  <si>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</si>
  <si>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</si>
  <si>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</si>
  <si>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</si>
  <si>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</si>
  <si>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</si>
  <si>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</si>
  <si>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</si>
  <si>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</si>
  <si>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</si>
  <si>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</si>
  <si>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</si>
  <si>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</si>
  <si>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</si>
  <si>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</si>
  <si>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</si>
  <si>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</si>
  <si>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</si>
  <si>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</si>
  <si>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</si>
  <si>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</si>
  <si>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</si>
  <si>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</si>
  <si>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</si>
  <si>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</si>
  <si>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</si>
  <si>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</si>
  <si>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</si>
  <si>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</si>
  <si>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</si>
  <si>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</si>
  <si>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</si>
  <si>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</si>
  <si>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</si>
  <si>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</si>
  <si>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</si>
  <si>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</si>
  <si>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</si>
  <si>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</si>
  <si>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</si>
  <si>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</si>
  <si>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</si>
  <si>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</si>
  <si>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</si>
  <si>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</si>
  <si>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</si>
  <si>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</si>
  <si>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</si>
  <si>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</si>
  <si>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</si>
  <si>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</si>
  <si>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</si>
  <si>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</si>
  <si>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</si>
  <si>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</si>
  <si>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</si>
  <si>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</si>
  <si>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</si>
  <si>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</si>
  <si>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</si>
  <si>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</si>
  <si>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</si>
  <si>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</si>
  <si>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</si>
  <si>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</si>
  <si>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</si>
  <si>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</si>
  <si>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</si>
  <si>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</si>
  <si>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</si>
  <si>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</si>
  <si>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</si>
  <si>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</si>
  <si>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</si>
  <si>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</si>
  <si>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</si>
  <si>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</si>
  <si>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</si>
  <si>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</si>
  <si>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</si>
  <si>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</si>
  <si>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</si>
  <si>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</si>
  <si>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</si>
  <si>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</si>
  <si>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</si>
  <si>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</si>
  <si>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</si>
  <si>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</si>
  <si>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</si>
  <si>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</si>
  <si>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</si>
  <si>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</si>
  <si>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</si>
  <si>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</si>
  <si>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</si>
  <si>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</si>
  <si>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</si>
  <si>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</si>
  <si>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</si>
  <si>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</si>
  <si>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</si>
  <si>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</si>
  <si>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</si>
  <si>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</si>
  <si>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</si>
  <si>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</si>
  <si>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</si>
  <si>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</si>
  <si>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</si>
  <si>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</si>
  <si>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</si>
  <si>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</si>
  <si>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</si>
  <si>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</si>
  <si>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</si>
  <si>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</si>
  <si>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</si>
  <si>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</si>
  <si>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</si>
  <si>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</si>
  <si>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</si>
  <si>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</si>
  <si>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</si>
  <si>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</si>
  <si>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</si>
  <si>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</si>
  <si>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</si>
  <si>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</si>
  <si>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</si>
  <si>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</si>
  <si>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</si>
  <si>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</si>
  <si>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</si>
  <si>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</si>
  <si>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</si>
  <si>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</si>
  <si>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</si>
  <si>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</si>
  <si>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</si>
  <si>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</si>
  <si>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</si>
  <si>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</si>
  <si>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</si>
  <si>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</si>
  <si>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</si>
  <si>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</si>
  <si>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</si>
  <si>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</si>
  <si>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</si>
  <si>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</si>
  <si>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</si>
  <si>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</si>
  <si>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</si>
  <si>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</si>
  <si>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</si>
  <si>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</si>
  <si>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</si>
  <si>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</si>
  <si>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</si>
  <si>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</si>
  <si>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</si>
  <si>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</si>
  <si>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</si>
  <si>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</si>
  <si>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</si>
  <si>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</si>
  <si>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</si>
  <si>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</si>
  <si>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</si>
  <si>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</si>
  <si>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</si>
  <si>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</si>
  <si>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</si>
  <si>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</si>
  <si>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</si>
  <si>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</si>
  <si>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</si>
  <si>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</si>
  <si>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</si>
  <si>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</si>
  <si>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</si>
  <si>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</si>
  <si>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</si>
  <si>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</si>
  <si>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</si>
  <si>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</si>
  <si>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</si>
  <si>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</si>
  <si>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</si>
  <si>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</si>
  <si>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</si>
  <si>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</si>
  <si>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</si>
  <si>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</si>
  <si>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</si>
  <si>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</si>
  <si>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</si>
  <si>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</si>
  <si>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</si>
  <si>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</si>
  <si>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</si>
  <si>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</si>
  <si>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</si>
  <si>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</si>
  <si>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</si>
  <si>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</si>
  <si>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</si>
  <si>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</si>
  <si>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</si>
  <si>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</si>
  <si>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</si>
  <si>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</si>
  <si>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</si>
  <si>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</si>
  <si>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</si>
  <si>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</si>
  <si>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</si>
  <si>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</si>
  <si>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</si>
  <si>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</si>
  <si>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</si>
  <si>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</si>
  <si>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</si>
  <si>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</si>
  <si>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</si>
  <si>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</si>
  <si>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</si>
  <si>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</si>
  <si>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</si>
  <si>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</si>
  <si>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</si>
  <si>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</si>
  <si>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</si>
  <si>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</si>
  <si>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</si>
  <si>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</si>
  <si>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</si>
  <si>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</si>
  <si>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</si>
  <si>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</si>
  <si>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</si>
  <si>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</si>
  <si>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</si>
  <si>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</si>
  <si>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</si>
  <si>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</si>
  <si>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</si>
  <si>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</si>
  <si>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</si>
  <si>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</si>
  <si>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</si>
  <si>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</si>
  <si>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</si>
  <si>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</si>
  <si>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</si>
  <si>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</si>
  <si>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</si>
  <si>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</si>
  <si>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</si>
  <si>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</si>
  <si>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</si>
  <si>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</si>
  <si>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</si>
  <si>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</si>
  <si>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</si>
  <si>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</si>
  <si>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</si>
  <si>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</si>
  <si>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</si>
  <si>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</si>
  <si>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</si>
  <si>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</si>
  <si>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</si>
  <si>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</si>
  <si>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</si>
  <si>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</si>
  <si>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</si>
  <si>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</si>
  <si>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</si>
  <si>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</si>
  <si>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</si>
  <si>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</si>
  <si>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</si>
  <si>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</si>
  <si>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</si>
  <si>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</si>
  <si>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</si>
  <si>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</si>
  <si>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</si>
  <si>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</si>
  <si>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</si>
  <si>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</si>
  <si>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</si>
  <si>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</si>
  <si>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</si>
  <si>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</si>
  <si>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</si>
  <si>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</si>
  <si>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</si>
  <si>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</si>
  <si>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</si>
  <si>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</si>
  <si>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</si>
  <si>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</si>
  <si>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</si>
  <si>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</si>
  <si>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</si>
  <si>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</si>
  <si>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</si>
  <si>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</si>
  <si>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</si>
  <si>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</si>
  <si>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</si>
  <si>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</si>
  <si>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</si>
  <si>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</si>
  <si>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</si>
  <si>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</si>
  <si>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</si>
  <si>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</si>
  <si>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</si>
  <si>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</si>
  <si>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</si>
  <si>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</si>
  <si>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</si>
  <si>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</si>
  <si>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</si>
  <si>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</si>
  <si>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</si>
  <si>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</si>
  <si>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</si>
  <si>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</si>
  <si>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</si>
  <si>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</si>
  <si>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</si>
  <si>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</si>
  <si>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</si>
  <si>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</si>
  <si>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</si>
  <si>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</si>
  <si>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</si>
  <si>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</si>
  <si>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</si>
  <si>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</si>
  <si>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</si>
  <si>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</si>
  <si>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</si>
  <si>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</si>
  <si>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</si>
  <si>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</si>
  <si>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</si>
  <si>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</si>
  <si>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</si>
  <si>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</si>
  <si>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</si>
  <si>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</si>
  <si>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</si>
  <si>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</si>
  <si>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</si>
  <si>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</si>
  <si>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</si>
  <si>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</si>
  <si>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</si>
  <si>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</si>
  <si>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</si>
  <si>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</si>
  <si>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</si>
  <si>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</si>
  <si>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</si>
  <si>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</si>
  <si>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</si>
  <si>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</si>
  <si>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</si>
  <si>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</si>
  <si>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</si>
  <si>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</si>
  <si>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</si>
  <si>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</si>
  <si>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</si>
  <si>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</si>
  <si>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</si>
  <si>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</si>
  <si>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</si>
  <si>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</si>
  <si>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</si>
  <si>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</si>
  <si>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</si>
  <si>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</si>
  <si>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</si>
  <si>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</si>
  <si>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</si>
  <si>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</si>
  <si>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</si>
  <si>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</si>
  <si>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</si>
  <si>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</si>
  <si>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</si>
  <si>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</si>
  <si>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</si>
  <si>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</si>
  <si>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</si>
  <si>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</si>
  <si>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</si>
  <si>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</si>
  <si>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</si>
  <si>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</si>
  <si>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</si>
  <si>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</si>
  <si>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</si>
  <si>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</si>
  <si>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</si>
  <si>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</si>
  <si>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</si>
  <si>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</si>
  <si>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</si>
  <si>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</si>
  <si>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</si>
  <si>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</si>
  <si>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</si>
  <si>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</si>
  <si>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</si>
  <si>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</si>
  <si>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</si>
  <si>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</si>
  <si>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</si>
  <si>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</si>
  <si>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</si>
  <si>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</si>
  <si>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</si>
  <si>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</si>
  <si>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</si>
  <si>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</si>
  <si>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</si>
  <si>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</si>
  <si>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</si>
  <si>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</si>
  <si>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</si>
  <si>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</si>
  <si>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</si>
  <si>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</si>
  <si>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</si>
  <si>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</si>
  <si>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</si>
  <si>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</si>
  <si>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</si>
  <si>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</si>
  <si>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</si>
  <si>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</si>
  <si>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</si>
  <si>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</si>
  <si>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</si>
  <si>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</si>
  <si>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</si>
  <si>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</si>
  <si>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</si>
  <si>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</si>
  <si>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</si>
  <si>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</si>
  <si>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</si>
  <si>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</si>
  <si>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</si>
  <si>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</si>
  <si>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</si>
  <si>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</si>
  <si>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</si>
  <si>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</si>
  <si>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</si>
  <si>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</si>
  <si>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</si>
  <si>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</si>
  <si>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</si>
  <si>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</si>
  <si>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</si>
  <si>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</si>
  <si>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</si>
  <si>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</si>
  <si>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</si>
  <si>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</si>
  <si>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</si>
  <si>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</si>
  <si>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</si>
  <si>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</si>
  <si>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</si>
  <si>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</si>
  <si>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</si>
  <si>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</si>
  <si>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</si>
  <si>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</si>
  <si>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</si>
  <si>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</si>
  <si>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</si>
  <si>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</si>
  <si>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</si>
  <si>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</si>
  <si>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</si>
  <si>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</si>
  <si>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</si>
  <si>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</si>
  <si>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</si>
  <si>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</si>
  <si>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</si>
  <si>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</si>
  <si>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</si>
  <si>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</si>
  <si>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</si>
  <si>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</si>
  <si>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</si>
  <si>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</si>
  <si>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</si>
  <si>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</si>
  <si>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</si>
  <si>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</si>
  <si>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</si>
  <si>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</si>
  <si>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</si>
  <si>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</si>
  <si>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</si>
  <si>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</si>
  <si>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</si>
  <si>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</si>
  <si>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</si>
  <si>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</si>
  <si>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</si>
  <si>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</si>
  <si>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</si>
  <si>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</si>
  <si>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</si>
  <si>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</si>
  <si>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</si>
  <si>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</si>
  <si>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</si>
  <si>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</si>
  <si>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</si>
  <si>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</si>
  <si>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</si>
  <si>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</si>
  <si>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</si>
  <si>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</si>
  <si>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</si>
  <si>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</si>
  <si>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</si>
  <si>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</si>
  <si>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</si>
  <si>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</si>
  <si>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</si>
  <si>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</si>
  <si>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</si>
  <si>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</si>
  <si>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</si>
  <si>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</si>
  <si>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</si>
  <si>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</si>
  <si>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</si>
  <si>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</si>
  <si>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</si>
  <si>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</si>
  <si>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</si>
  <si>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</si>
  <si>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</si>
  <si>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</si>
  <si>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</si>
  <si>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</si>
  <si>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</si>
  <si>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</si>
  <si>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</si>
  <si>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</si>
  <si>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</si>
  <si>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</si>
  <si>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</si>
  <si>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</si>
  <si>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</si>
  <si>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</si>
  <si>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</si>
  <si>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</si>
  <si>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</si>
  <si>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</si>
  <si>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</si>
  <si>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</si>
  <si>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</si>
  <si>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</si>
  <si>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</si>
  <si>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</si>
  <si>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</si>
  <si>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</si>
  <si>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</si>
  <si>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</si>
  <si>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</si>
  <si>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</si>
  <si>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</si>
  <si>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</si>
  <si>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</si>
  <si>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</si>
  <si>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</si>
  <si>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</si>
  <si>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</si>
  <si>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</si>
  <si>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</si>
  <si>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</si>
  <si>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</si>
  <si>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</si>
  <si>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</si>
  <si>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</si>
  <si>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</si>
  <si>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</si>
  <si>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</si>
  <si>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</si>
  <si>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</si>
  <si>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</si>
  <si>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</si>
  <si>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</si>
  <si>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</si>
  <si>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</si>
  <si>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</si>
  <si>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</si>
  <si>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</si>
  <si>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</si>
  <si>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</si>
  <si>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</si>
  <si>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</si>
  <si>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</si>
  <si>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</si>
  <si>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</si>
  <si>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</si>
  <si>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</si>
  <si>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</si>
  <si>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</si>
  <si>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</si>
  <si>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</si>
  <si>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</si>
  <si>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</si>
  <si>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</si>
  <si>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</si>
  <si>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</si>
  <si>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</si>
  <si>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</si>
  <si>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</si>
  <si>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</si>
  <si>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</si>
  <si>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</si>
  <si>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</si>
  <si>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</si>
  <si>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</si>
  <si>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</si>
  <si>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</si>
  <si>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</si>
  <si>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</si>
  <si>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</si>
  <si>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</si>
  <si>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</si>
  <si>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</si>
  <si>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</si>
  <si>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</si>
  <si>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</si>
  <si>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</si>
  <si>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</si>
  <si>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</si>
  <si>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</si>
  <si>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</si>
  <si>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</si>
  <si>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</si>
  <si>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</si>
  <si>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</si>
  <si>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</si>
  <si>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</si>
  <si>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</si>
  <si>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</si>
  <si>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</si>
  <si>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</si>
  <si>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</si>
  <si>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</si>
  <si>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</si>
  <si>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</si>
  <si>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</si>
  <si>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</si>
  <si>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</si>
  <si>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</si>
  <si>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</si>
  <si>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</si>
  <si>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</si>
  <si>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</si>
  <si>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</si>
  <si>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</si>
  <si>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</si>
  <si>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</si>
  <si>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</si>
  <si>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</si>
  <si>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</si>
  <si>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</si>
  <si>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</si>
  <si>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</si>
  <si>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</si>
  <si>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</si>
  <si>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</si>
  <si>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</si>
  <si>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</si>
  <si>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</si>
  <si>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</si>
  <si>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</si>
  <si>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</si>
  <si>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</si>
  <si>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</si>
  <si>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</si>
  <si>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</si>
  <si>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</si>
  <si>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</si>
  <si>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</si>
  <si>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</si>
  <si>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</si>
  <si>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</si>
  <si>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</si>
  <si>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</si>
  <si>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</si>
  <si>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</si>
  <si>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</si>
  <si>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</si>
  <si>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</si>
  <si>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</si>
  <si>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</si>
  <si>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</si>
  <si>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</si>
  <si>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</si>
  <si>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</si>
  <si>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</si>
  <si>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</si>
  <si>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</si>
  <si>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</si>
  <si>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</si>
  <si>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</si>
  <si>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</si>
  <si>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</si>
  <si>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</si>
  <si>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</si>
  <si>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</si>
  <si>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</si>
  <si>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</si>
  <si>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</si>
  <si>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</si>
  <si>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</si>
  <si>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</si>
  <si>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</si>
  <si>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</si>
  <si>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</si>
  <si>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</si>
  <si>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</si>
  <si>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</si>
  <si>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</si>
  <si>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</si>
  <si>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</si>
  <si>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</si>
  <si>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</si>
  <si>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</si>
  <si>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</si>
  <si>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</si>
  <si>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</si>
  <si>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</si>
  <si>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</si>
  <si>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</si>
  <si>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</si>
  <si>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</si>
  <si>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</si>
  <si>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</si>
  <si>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</si>
  <si>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</si>
  <si>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</si>
  <si>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</si>
  <si>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</si>
  <si>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</si>
  <si>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</si>
  <si>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</si>
  <si>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</si>
  <si>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</si>
  <si>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</si>
  <si>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</si>
  <si>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</si>
  <si>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</si>
  <si>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</si>
  <si>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</si>
  <si>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</si>
  <si>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</si>
  <si>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</si>
  <si>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</si>
  <si>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</si>
  <si>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</si>
  <si>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</si>
  <si>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</si>
  <si>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</si>
  <si>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</si>
  <si>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</si>
  <si>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</si>
  <si>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</si>
  <si>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</si>
  <si>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</si>
  <si>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</si>
  <si>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</si>
  <si>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</si>
  <si>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</si>
  <si>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</si>
  <si>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</si>
  <si>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</si>
  <si>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</si>
  <si>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</si>
  <si>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</si>
  <si>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</si>
  <si>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</si>
  <si>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</si>
  <si>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</si>
  <si>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</si>
  <si>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</si>
  <si>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</si>
  <si>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</si>
  <si>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</si>
  <si>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</si>
  <si>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</si>
  <si>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</si>
  <si>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</si>
  <si>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</si>
  <si>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</si>
  <si>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</si>
  <si>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</si>
  <si>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</si>
  <si>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</si>
  <si>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</si>
  <si>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</si>
  <si>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</si>
  <si>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</si>
  <si>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</si>
  <si>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</si>
  <si>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</si>
  <si>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</si>
  <si>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</si>
  <si>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</si>
  <si>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</si>
  <si>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</si>
  <si>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</si>
  <si>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</si>
  <si>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</si>
  <si>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</si>
  <si>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</si>
  <si>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</si>
  <si>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</si>
  <si>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</si>
  <si>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</si>
  <si>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</si>
  <si>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</si>
  <si>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</si>
  <si>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</si>
  <si>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</si>
  <si>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</si>
  <si>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</si>
  <si>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</si>
  <si>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</si>
  <si>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</si>
  <si>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</si>
  <si>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</si>
  <si>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</si>
  <si>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</si>
  <si>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</si>
  <si>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</si>
  <si>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</si>
  <si>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</si>
  <si>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</si>
  <si>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</si>
  <si>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</si>
  <si>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</si>
  <si>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</si>
  <si>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</si>
  <si>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</si>
  <si>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</si>
  <si>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</si>
  <si>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</si>
  <si>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</si>
  <si>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</si>
  <si>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</si>
  <si>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</si>
  <si>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</si>
  <si>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</si>
  <si>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</si>
  <si>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</si>
  <si>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</si>
  <si>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</si>
  <si>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</si>
  <si>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</si>
  <si>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</si>
  <si>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</si>
  <si>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</si>
  <si>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</si>
  <si>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</si>
  <si>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</si>
  <si>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</si>
  <si>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</si>
  <si>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</si>
  <si>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</si>
  <si>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</si>
  <si>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</si>
  <si>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</si>
  <si>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</si>
  <si>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</si>
  <si>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</si>
  <si>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</si>
  <si>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</si>
  <si>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</si>
  <si>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</si>
  <si>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</si>
  <si>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</si>
  <si>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</si>
  <si>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</si>
  <si>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</si>
  <si>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</si>
  <si>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</si>
  <si>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</si>
  <si>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</si>
  <si>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</si>
  <si>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</si>
  <si>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</si>
  <si>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</si>
  <si>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</si>
  <si>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</si>
  <si>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</si>
  <si>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</si>
  <si>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</si>
  <si>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</si>
  <si>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</si>
  <si>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</si>
  <si>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</si>
  <si>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</si>
  <si>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</si>
  <si>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</si>
  <si>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</si>
  <si>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</si>
  <si>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</si>
  <si>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</si>
  <si>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</si>
  <si>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</si>
  <si>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</si>
  <si>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</si>
  <si>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</si>
  <si>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</si>
  <si>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</si>
  <si>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</si>
  <si>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</si>
  <si>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</si>
  <si>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</si>
  <si>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</si>
  <si>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</si>
  <si>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</si>
  <si>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</si>
  <si>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</si>
  <si>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</si>
  <si>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</si>
  <si>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</si>
  <si>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</si>
  <si>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</si>
  <si>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</si>
  <si>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</si>
  <si>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</si>
  <si>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</si>
  <si>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</si>
  <si>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</si>
  <si>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</si>
  <si>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</si>
  <si>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</si>
  <si>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</si>
  <si>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</si>
  <si>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</si>
  <si>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</si>
  <si>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</si>
  <si>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</si>
  <si>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</si>
  <si>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</si>
  <si>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</si>
  <si>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</si>
  <si>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</si>
  <si>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</si>
  <si>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</si>
  <si>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</si>
  <si>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</si>
  <si>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</si>
  <si>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</si>
  <si>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</si>
  <si>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</si>
  <si>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</si>
  <si>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</si>
  <si>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</si>
  <si>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</si>
  <si>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</si>
  <si>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</si>
  <si>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</si>
  <si>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</si>
  <si>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</si>
  <si>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</si>
  <si>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</si>
  <si>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</si>
  <si>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</si>
  <si>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</si>
  <si>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</si>
  <si>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</si>
  <si>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</si>
  <si>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</si>
  <si>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</si>
  <si>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</si>
  <si>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</si>
  <si>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</si>
  <si>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</si>
  <si>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</si>
  <si>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</si>
  <si>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</si>
  <si>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</si>
  <si>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</si>
  <si>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</si>
  <si>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</si>
  <si>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</si>
  <si>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</si>
  <si>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</si>
  <si>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</si>
  <si>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</si>
  <si>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</si>
  <si>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</si>
  <si>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</si>
  <si>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</si>
  <si>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</si>
  <si>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</si>
  <si>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</si>
  <si>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</si>
  <si>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</si>
  <si>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</si>
  <si>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</si>
  <si>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</si>
  <si>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</si>
  <si>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</si>
  <si>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</si>
  <si>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</si>
  <si>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</si>
  <si>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</si>
  <si>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</si>
  <si>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</si>
  <si>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</si>
  <si>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</si>
  <si>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</si>
  <si>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</si>
  <si>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</si>
  <si>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</si>
  <si>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</si>
  <si>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</si>
  <si>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</si>
  <si>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</si>
  <si>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</si>
  <si>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</si>
  <si>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</si>
  <si>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</si>
  <si>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</si>
  <si>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</si>
  <si>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</si>
  <si>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</si>
  <si>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</si>
  <si>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</si>
  <si>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</si>
  <si>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</si>
  <si>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</si>
  <si>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</si>
  <si>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</si>
  <si>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</si>
  <si>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</si>
  <si>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</si>
  <si>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</si>
  <si>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</si>
  <si>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</si>
  <si>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</si>
  <si>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</si>
  <si>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</si>
  <si>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</si>
  <si>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</si>
  <si>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</si>
  <si>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</si>
  <si>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</si>
  <si>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</si>
  <si>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</si>
  <si>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</si>
  <si>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</si>
  <si>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</si>
  <si>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</si>
  <si>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</si>
  <si>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</si>
  <si>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</si>
  <si>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</si>
  <si>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</si>
  <si>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</si>
  <si>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</si>
  <si>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</si>
  <si>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</si>
  <si>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</si>
  <si>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</si>
  <si>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</si>
  <si>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</si>
  <si>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</si>
  <si>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</si>
  <si>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</si>
  <si>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</si>
  <si>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</si>
  <si>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</si>
  <si>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</si>
  <si>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</si>
  <si>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</si>
  <si>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</si>
  <si>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</si>
  <si>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</si>
  <si>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</si>
  <si>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</si>
  <si>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</si>
  <si>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</si>
  <si>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</si>
  <si>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</si>
  <si>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</si>
  <si>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</si>
  <si>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</si>
  <si>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</si>
  <si>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</si>
  <si>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</si>
  <si>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</si>
  <si>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</si>
  <si>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</si>
  <si>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</si>
  <si>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</si>
  <si>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</si>
  <si>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</si>
  <si>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</si>
  <si>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</si>
  <si>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</si>
  <si>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</si>
  <si>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</si>
  <si>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</si>
  <si>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</si>
  <si>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</si>
  <si>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</si>
  <si>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</si>
  <si>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</si>
  <si>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</si>
  <si>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</si>
  <si>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</si>
  <si>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</si>
  <si>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</si>
  <si>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</si>
  <si>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</si>
  <si>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</si>
  <si>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</si>
  <si>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</si>
  <si>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</si>
  <si>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</si>
  <si>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</si>
  <si>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</si>
  <si>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</si>
  <si>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</si>
  <si>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</si>
  <si>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</si>
  <si>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</si>
  <si>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</si>
  <si>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</si>
  <si>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</si>
  <si>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</si>
  <si>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</si>
  <si>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</si>
  <si>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</si>
  <si>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</si>
  <si>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</si>
  <si>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</si>
  <si>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</si>
  <si>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</si>
  <si>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</si>
  <si>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</si>
  <si>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</si>
  <si>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</si>
  <si>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</si>
  <si>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</si>
  <si>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</si>
  <si>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</si>
  <si>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</si>
  <si>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</si>
  <si>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</si>
  <si>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</si>
  <si>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</si>
  <si>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</si>
  <si>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</si>
  <si>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</si>
  <si>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</si>
  <si>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</si>
  <si>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</si>
  <si>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</si>
  <si>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</si>
  <si>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</si>
  <si>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</si>
  <si>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</si>
  <si>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</si>
  <si>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</si>
  <si>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</si>
  <si>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</si>
  <si>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</si>
  <si>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</si>
  <si>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</si>
  <si>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</si>
  <si>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</si>
  <si>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</si>
  <si>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</si>
  <si>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</si>
  <si>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</si>
  <si>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</si>
  <si>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</si>
  <si>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</si>
  <si>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</si>
  <si>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</si>
  <si>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</si>
  <si>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</si>
  <si>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</si>
  <si>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</si>
  <si>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</si>
  <si>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</si>
  <si>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</si>
  <si>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</si>
  <si>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</si>
  <si>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</si>
  <si>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</si>
  <si>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</si>
  <si>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</si>
  <si>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</si>
  <si>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</si>
  <si>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</si>
  <si>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</si>
  <si>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</si>
  <si>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</si>
  <si>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</si>
  <si>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</si>
  <si>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</si>
  <si>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</si>
  <si>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</si>
  <si>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</si>
  <si>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</si>
  <si>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</si>
  <si>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</si>
  <si>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</si>
  <si>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</si>
  <si>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</si>
  <si>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</si>
  <si>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</si>
  <si>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</si>
  <si>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</si>
  <si>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</si>
  <si>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</si>
  <si>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</si>
  <si>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</si>
  <si>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</si>
  <si>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</si>
  <si>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</si>
  <si>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</si>
  <si>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</si>
  <si>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</si>
  <si>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</si>
  <si>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</si>
  <si>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</si>
  <si>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</si>
  <si>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</si>
  <si>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</si>
  <si>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</si>
  <si>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</si>
  <si>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</si>
  <si>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</si>
  <si>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</si>
  <si>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</si>
  <si>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</si>
  <si>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</si>
  <si>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</si>
  <si>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</si>
  <si>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</si>
  <si>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</si>
  <si>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</si>
  <si>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</si>
  <si>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</si>
  <si>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</si>
  <si>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</si>
  <si>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</si>
  <si>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</si>
  <si>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</si>
  <si>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</si>
  <si>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</si>
  <si>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</si>
  <si>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</si>
  <si>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</si>
  <si>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</si>
  <si>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</si>
  <si>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</si>
  <si>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</si>
  <si>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</si>
  <si>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</si>
  <si>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</si>
  <si>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</si>
  <si>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</si>
  <si>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</si>
  <si>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</si>
  <si>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</si>
  <si>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</si>
  <si>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</si>
  <si>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</si>
  <si>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</si>
  <si>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</si>
  <si>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</si>
  <si>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</si>
  <si>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</si>
  <si>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</si>
  <si>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</si>
  <si>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</si>
  <si>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</si>
  <si>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</si>
  <si>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</si>
  <si>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</si>
  <si>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</si>
  <si>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</si>
  <si>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</si>
  <si>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</si>
  <si>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</si>
  <si>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</si>
  <si>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</si>
  <si>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</si>
  <si>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</si>
  <si>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</si>
  <si>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</si>
  <si>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</si>
  <si>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</si>
  <si>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</si>
  <si>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</si>
  <si>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</si>
  <si>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</si>
  <si>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</si>
  <si>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</si>
  <si>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</si>
  <si>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</si>
  <si>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</si>
  <si>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</si>
  <si>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</si>
  <si>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</si>
  <si>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</si>
  <si>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</si>
  <si>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</si>
  <si>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</si>
  <si>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</si>
  <si>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</si>
  <si>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</si>
  <si>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</si>
  <si>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</si>
  <si>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</si>
  <si>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</si>
  <si>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</si>
  <si>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</si>
  <si>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</si>
  <si>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</si>
  <si>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</si>
  <si>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</si>
  <si>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</si>
  <si>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</si>
  <si>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</si>
  <si>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</si>
  <si>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</si>
  <si>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</si>
  <si>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</si>
  <si>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</si>
  <si>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</si>
  <si>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</si>
  <si>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</si>
  <si>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</si>
  <si>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</si>
  <si>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</si>
  <si>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</si>
  <si>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</si>
  <si>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</si>
  <si>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</si>
  <si>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</si>
  <si>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</si>
  <si>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</si>
  <si>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</si>
  <si>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</si>
  <si>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</si>
  <si>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</si>
  <si>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</si>
  <si>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</si>
  <si>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</si>
  <si>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</si>
  <si>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</si>
  <si>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</si>
  <si>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</si>
  <si>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</si>
  <si>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</si>
  <si>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</si>
  <si>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</si>
  <si>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</si>
  <si>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</si>
  <si>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</si>
  <si>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</si>
  <si>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</si>
  <si>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</si>
  <si>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</si>
  <si>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</si>
  <si>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</si>
  <si>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</si>
  <si>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</si>
  <si>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</si>
  <si>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</si>
  <si>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</si>
  <si>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</si>
  <si>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</si>
  <si>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</si>
  <si>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</si>
  <si>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</si>
  <si>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</si>
  <si>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</si>
  <si>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</si>
  <si>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</si>
  <si>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</si>
  <si>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</si>
  <si>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</si>
  <si>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</si>
  <si>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</si>
  <si>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</si>
  <si>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</si>
  <si>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</si>
  <si>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</si>
  <si>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</si>
  <si>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</si>
  <si>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</si>
  <si>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</si>
  <si>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</si>
  <si>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</si>
  <si>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</si>
  <si>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</si>
  <si>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</si>
  <si>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</si>
  <si>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</si>
  <si>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</si>
  <si>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</si>
  <si>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</si>
  <si>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</si>
  <si>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</si>
  <si>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</si>
  <si>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</si>
  <si>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</si>
  <si>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</si>
  <si>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</si>
  <si>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</si>
  <si>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</si>
  <si>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</si>
  <si>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</si>
  <si>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</si>
  <si>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</si>
  <si>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</si>
  <si>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</si>
  <si>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</si>
  <si>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</si>
  <si>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</si>
  <si>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</si>
  <si>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</si>
  <si>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</si>
  <si>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</si>
  <si>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</si>
  <si>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</si>
  <si>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</si>
  <si>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</si>
  <si>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</si>
  <si>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</si>
  <si>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</si>
  <si>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</si>
  <si>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</si>
  <si>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</si>
  <si>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</si>
  <si>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</si>
  <si>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</si>
  <si>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</si>
  <si>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</si>
  <si>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</si>
  <si>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</si>
  <si>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</si>
  <si>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</si>
  <si>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</si>
  <si>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</si>
  <si>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</si>
  <si>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</si>
  <si>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</si>
  <si>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</si>
  <si>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</si>
  <si>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</si>
  <si>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</si>
  <si>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</si>
  <si>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</si>
  <si>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</si>
  <si>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</si>
  <si>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</si>
  <si>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</si>
  <si>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</si>
  <si>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</si>
  <si>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</si>
  <si>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</si>
  <si>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</si>
  <si>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</si>
  <si>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</si>
  <si>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</si>
  <si>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</si>
  <si>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</si>
  <si>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</si>
  <si>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</si>
  <si>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</si>
  <si>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</si>
  <si>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</si>
  <si>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</si>
  <si>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</si>
  <si>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</si>
  <si>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</si>
  <si>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</si>
  <si>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</si>
  <si>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</si>
  <si>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</si>
  <si>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</si>
  <si>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</si>
  <si>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</si>
  <si>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</si>
  <si>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</si>
  <si>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</si>
  <si>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</si>
  <si>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</si>
  <si>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</si>
  <si>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</si>
  <si>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</si>
  <si>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</si>
  <si>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</si>
  <si>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</si>
  <si>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</si>
  <si>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</si>
  <si>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</si>
  <si>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</si>
  <si>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</si>
  <si>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</si>
  <si>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</si>
  <si>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</si>
  <si>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</si>
  <si>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</si>
  <si>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</si>
  <si>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</si>
  <si>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</si>
  <si>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</si>
  <si>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</si>
  <si>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</si>
  <si>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</si>
  <si>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</si>
  <si>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</si>
  <si>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</si>
  <si>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</si>
  <si>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</si>
  <si>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</si>
  <si>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</si>
  <si>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</si>
  <si>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</si>
  <si>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</si>
  <si>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</si>
  <si>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</si>
  <si>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</si>
  <si>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</si>
  <si>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</si>
  <si>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</si>
  <si>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</si>
  <si>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</si>
  <si>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</si>
  <si>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</si>
  <si>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</si>
  <si>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</si>
  <si>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</si>
  <si>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</si>
  <si>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</si>
  <si>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</si>
  <si>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</si>
  <si>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</si>
  <si>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</si>
  <si>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</si>
  <si>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</si>
  <si>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</si>
  <si>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</si>
  <si>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</si>
  <si>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</si>
  <si>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</si>
  <si>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</si>
  <si>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</si>
  <si>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</si>
  <si>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</si>
  <si>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</si>
  <si>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</si>
  <si>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</si>
  <si>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</si>
  <si>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</si>
  <si>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</si>
  <si>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</si>
  <si>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</si>
  <si>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</si>
  <si>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</si>
  <si>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</si>
  <si>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</si>
  <si>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</si>
  <si>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</si>
  <si>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</si>
  <si>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</si>
  <si>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</si>
  <si>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</si>
  <si>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</si>
  <si>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</si>
  <si>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</si>
  <si>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</si>
  <si>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</si>
  <si>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</si>
  <si>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</si>
  <si>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</si>
  <si>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</si>
  <si>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</si>
  <si>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</si>
  <si>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</si>
  <si>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</si>
  <si>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</si>
  <si>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</si>
  <si>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</si>
  <si>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</si>
  <si>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</si>
  <si>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</si>
  <si>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</si>
  <si>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</si>
  <si>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</si>
  <si>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</si>
  <si>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</si>
  <si>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</si>
  <si>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</si>
  <si>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</si>
  <si>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</si>
  <si>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</si>
  <si>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</si>
  <si>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</si>
  <si>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</si>
  <si>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</si>
  <si>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</si>
  <si>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</si>
  <si>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</si>
  <si>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</si>
  <si>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</si>
  <si>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</si>
  <si>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</si>
  <si>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</si>
  <si>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</si>
  <si>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</si>
  <si>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</si>
  <si>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</si>
  <si>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</si>
  <si>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</si>
  <si>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</si>
  <si>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</si>
  <si>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</si>
  <si>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</si>
  <si>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</si>
  <si>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</si>
  <si>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</si>
  <si>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</si>
  <si>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</si>
  <si>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</si>
  <si>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</si>
  <si>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</si>
  <si>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</si>
  <si>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</si>
  <si>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</si>
  <si>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</si>
  <si>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</si>
  <si>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</si>
  <si>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</si>
  <si>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</si>
  <si>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</si>
  <si>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</si>
  <si>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</si>
  <si>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</si>
  <si>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</si>
  <si>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</si>
  <si>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</si>
  <si>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</si>
  <si>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</si>
  <si>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</si>
  <si>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</si>
  <si>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</si>
  <si>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</si>
  <si>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</si>
  <si>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</si>
  <si>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</si>
  <si>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</si>
  <si>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</si>
  <si>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</si>
  <si>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</si>
  <si>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</si>
  <si>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</si>
  <si>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</si>
  <si>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</si>
  <si>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</si>
  <si>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</si>
  <si>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</si>
  <si>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</si>
  <si>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</si>
  <si>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</si>
  <si>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</si>
  <si>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</si>
  <si>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</si>
  <si>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</si>
  <si>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</si>
  <si>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</si>
  <si>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</si>
  <si>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</si>
  <si>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</si>
  <si>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</si>
  <si>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</si>
  <si>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</si>
  <si>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</si>
  <si>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</si>
  <si>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</si>
  <si>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</si>
  <si>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</si>
  <si>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</si>
  <si>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</si>
  <si>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</si>
  <si>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</si>
  <si>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</si>
  <si>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</si>
  <si>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</si>
  <si>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</si>
  <si>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</si>
  <si>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</si>
  <si>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</si>
  <si>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</si>
  <si>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</si>
  <si>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</si>
  <si>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</si>
  <si>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</si>
  <si>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</si>
  <si>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</si>
  <si>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</si>
  <si>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</si>
  <si>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</si>
  <si>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</si>
  <si>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</si>
  <si>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</si>
  <si>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</si>
  <si>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</si>
  <si>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</si>
  <si>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</si>
  <si>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</si>
  <si>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</si>
  <si>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</si>
  <si>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</si>
  <si>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</si>
  <si>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</si>
  <si>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</si>
  <si>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</si>
  <si>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</si>
  <si>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</si>
  <si>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</si>
  <si>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</si>
  <si>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</si>
  <si>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</si>
  <si>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</si>
  <si>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</si>
  <si>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</si>
  <si>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</si>
  <si>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</si>
  <si>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</si>
  <si>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</si>
  <si>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</si>
  <si>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</si>
  <si>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</si>
  <si>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</si>
  <si>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</si>
  <si>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</si>
  <si>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</si>
  <si>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</si>
  <si>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</si>
  <si>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</si>
  <si>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</si>
  <si>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</si>
  <si>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</si>
  <si>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</si>
  <si>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</si>
  <si>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</si>
  <si>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</si>
  <si>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</si>
  <si>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</si>
  <si>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</si>
  <si>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</si>
  <si>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</si>
  <si>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</si>
  <si>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</si>
  <si>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</si>
  <si>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</si>
  <si>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</si>
  <si>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</si>
  <si>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</si>
  <si>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</si>
  <si>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</si>
  <si>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</si>
  <si>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</si>
  <si>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</si>
  <si>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</si>
  <si>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</si>
  <si>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</si>
  <si>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</si>
  <si>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</si>
  <si>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</si>
  <si>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</si>
  <si>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</si>
  <si>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</si>
  <si>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</si>
  <si>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</si>
  <si>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</si>
  <si>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</si>
  <si>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</si>
  <si>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</si>
  <si>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</si>
  <si>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</si>
  <si>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</si>
  <si>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</si>
  <si>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</si>
  <si>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</si>
  <si>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</si>
  <si>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</si>
  <si>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</si>
  <si>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</si>
  <si>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</si>
  <si>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</si>
  <si>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</si>
  <si>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</si>
  <si>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</si>
  <si>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</si>
  <si>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</si>
  <si>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</si>
  <si>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</si>
  <si>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</si>
  <si>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</si>
  <si>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</si>
  <si>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</si>
  <si>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</si>
  <si>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</si>
  <si>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</si>
  <si>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</si>
  <si>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</si>
  <si>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</si>
  <si>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</si>
  <si>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</si>
  <si>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</si>
  <si>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</si>
  <si>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</si>
  <si>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</si>
  <si>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</si>
  <si>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</si>
  <si>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</si>
  <si>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</si>
  <si>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</si>
  <si>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</si>
  <si>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</si>
  <si>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</si>
  <si>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</si>
  <si>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</si>
  <si>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</si>
  <si>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</si>
  <si>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</si>
  <si>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</si>
  <si>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</si>
  <si>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</si>
  <si>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</si>
  <si>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</si>
  <si>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</si>
  <si>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</si>
  <si>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</si>
  <si>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</si>
  <si>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</si>
  <si>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</si>
  <si>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</si>
  <si>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</si>
  <si>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</si>
  <si>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</si>
  <si>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</si>
  <si>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</si>
  <si>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</si>
  <si>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</si>
  <si>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</si>
  <si>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</si>
  <si>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</si>
  <si>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</si>
  <si>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</si>
  <si>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</si>
  <si>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</si>
  <si>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</si>
  <si>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</si>
  <si>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</si>
  <si>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</si>
  <si>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</si>
  <si>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</si>
  <si>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</si>
  <si>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</si>
  <si>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</si>
  <si>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</si>
  <si>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</si>
  <si>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</si>
  <si>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</si>
  <si>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</si>
  <si>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</si>
  <si>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</si>
  <si>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</si>
  <si>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</si>
  <si>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</si>
  <si>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</si>
  <si>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</si>
  <si>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</si>
  <si>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</si>
  <si>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</si>
  <si>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</si>
  <si>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</si>
  <si>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</si>
  <si>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</si>
  <si>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</si>
  <si>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</si>
  <si>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</si>
  <si>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</si>
  <si>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</si>
  <si>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</si>
  <si>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</si>
  <si>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</si>
  <si>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</si>
  <si>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</si>
  <si>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</si>
  <si>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</si>
  <si>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</si>
  <si>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</si>
  <si>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</si>
  <si>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</si>
  <si>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</si>
  <si>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</si>
  <si>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</si>
  <si>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</si>
  <si>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</si>
  <si>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</si>
  <si>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</si>
  <si>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</si>
  <si>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</si>
  <si>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</si>
  <si>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</si>
  <si>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</si>
  <si>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</si>
  <si>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</si>
  <si>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</si>
  <si>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</si>
  <si>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</si>
  <si>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</si>
  <si>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</si>
  <si>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</si>
  <si>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</si>
  <si>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</si>
  <si>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</si>
  <si>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</si>
  <si>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</si>
  <si>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</si>
  <si>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</si>
  <si>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</si>
  <si>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</si>
  <si>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</si>
  <si>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</si>
  <si>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</si>
  <si>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</si>
  <si>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</si>
  <si>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</si>
  <si>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</si>
  <si>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</si>
  <si>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</si>
  <si>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</si>
  <si>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</si>
  <si>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</si>
  <si>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</si>
  <si>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</si>
  <si>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</si>
  <si>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</si>
  <si>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</si>
  <si>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</si>
  <si>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</si>
  <si>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</si>
  <si>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</si>
  <si>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</si>
  <si>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</si>
  <si>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</si>
  <si>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</si>
  <si>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</si>
  <si>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</si>
  <si>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</si>
  <si>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</si>
  <si>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</si>
  <si>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</si>
  <si>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</si>
  <si>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</si>
  <si>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</si>
  <si>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</si>
  <si>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</si>
  <si>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</si>
  <si>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</si>
  <si>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</si>
  <si>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</si>
  <si>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</si>
  <si>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</si>
  <si>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</si>
  <si>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</si>
  <si>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</si>
  <si>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</si>
  <si>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</si>
  <si>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</si>
  <si>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</si>
  <si>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</si>
  <si>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</si>
  <si>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</si>
  <si>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</si>
  <si>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</si>
  <si>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</si>
  <si>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</si>
  <si>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</si>
  <si>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</si>
  <si>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</si>
  <si>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</si>
  <si>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</si>
  <si>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</si>
  <si>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</si>
  <si>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</si>
  <si>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</si>
  <si>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</si>
  <si>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</si>
  <si>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</si>
  <si>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</si>
  <si>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</si>
  <si>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</si>
  <si>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</si>
  <si>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</si>
  <si>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</si>
  <si>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</si>
  <si>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</si>
  <si>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</si>
  <si>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</si>
  <si>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</si>
  <si>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</si>
  <si>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</si>
  <si>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</si>
  <si>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</si>
  <si>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</si>
  <si>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</si>
  <si>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</si>
  <si>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</si>
  <si>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</si>
  <si>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</si>
  <si>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</si>
  <si>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</si>
  <si>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</si>
  <si>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</si>
  <si>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</si>
  <si>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</si>
  <si>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</si>
  <si>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</si>
  <si>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</si>
  <si>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</si>
  <si>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</si>
  <si>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</si>
  <si>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</si>
  <si>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</si>
  <si>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</si>
  <si>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</si>
  <si>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</si>
  <si>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</si>
  <si>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</si>
  <si>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</si>
  <si>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</si>
  <si>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</si>
  <si>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</si>
  <si>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</si>
  <si>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</si>
  <si>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</si>
  <si>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</si>
  <si>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</si>
  <si>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</si>
  <si>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</si>
  <si>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</si>
  <si>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</si>
  <si>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</si>
  <si>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</si>
  <si>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</si>
  <si>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</si>
  <si>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</si>
  <si>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</si>
  <si>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</si>
  <si>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</si>
  <si>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</si>
  <si>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</si>
  <si>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</si>
  <si>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</si>
  <si>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</si>
  <si>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</si>
  <si>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</si>
  <si>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</si>
  <si>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</si>
  <si>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</si>
  <si>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</si>
  <si>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</si>
  <si>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</si>
  <si>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</si>
  <si>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</si>
  <si>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</si>
  <si>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</si>
  <si>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</si>
  <si>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</si>
  <si>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</si>
  <si>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</si>
  <si>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</si>
  <si>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</si>
  <si>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</si>
  <si>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</si>
  <si>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</si>
  <si>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</si>
  <si>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</si>
  <si>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</si>
  <si>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</si>
  <si>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</si>
  <si>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</si>
  <si>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</si>
  <si>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</si>
  <si>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</si>
  <si>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</si>
  <si>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</si>
  <si>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</si>
  <si>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</si>
  <si>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</si>
  <si>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</si>
  <si>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</si>
  <si>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</si>
  <si>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</si>
  <si>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</si>
  <si>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</si>
  <si>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</si>
  <si>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</si>
  <si>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</si>
  <si>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</si>
  <si>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</si>
  <si>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</si>
  <si>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</si>
  <si>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</si>
  <si>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</si>
  <si>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</si>
  <si>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</si>
  <si>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</si>
  <si>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</si>
  <si>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</si>
  <si>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</si>
  <si>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</si>
  <si>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</si>
  <si>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</si>
  <si>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</si>
  <si>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</si>
  <si>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</si>
  <si>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</si>
  <si>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</si>
  <si>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</si>
  <si>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</si>
  <si>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</si>
  <si>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</si>
  <si>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</si>
  <si>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</si>
  <si>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</si>
  <si>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</si>
  <si>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</si>
  <si>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</si>
  <si>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</si>
  <si>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</si>
  <si>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</si>
  <si>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</si>
  <si>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</si>
  <si>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</si>
  <si>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</si>
  <si>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</si>
  <si>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</si>
  <si>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</si>
  <si>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</si>
  <si>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</si>
  <si>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</si>
  <si>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</si>
  <si>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</si>
  <si>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</si>
  <si>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</si>
  <si>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</si>
  <si>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</si>
  <si>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</si>
  <si>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</si>
  <si>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</si>
  <si>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</si>
  <si>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</si>
  <si>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</si>
  <si>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</si>
  <si>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</si>
  <si>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</si>
  <si>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</si>
  <si>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</si>
  <si>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</si>
  <si>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</si>
  <si>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</si>
  <si>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</si>
  <si>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</si>
  <si>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</si>
  <si>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</si>
  <si>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</si>
  <si>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</si>
  <si>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</si>
  <si>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</si>
  <si>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</si>
  <si>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</si>
  <si>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</si>
  <si>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</si>
  <si>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</si>
  <si>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</si>
  <si>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</si>
  <si>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</si>
  <si>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</si>
  <si>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</si>
  <si>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</si>
  <si>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</si>
  <si>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</si>
  <si>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</si>
  <si>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</si>
  <si>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</si>
  <si>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</si>
  <si>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</si>
  <si>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</si>
  <si>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</si>
  <si>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</si>
  <si>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</si>
  <si>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</si>
  <si>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</si>
  <si>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</si>
  <si>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</si>
  <si>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</si>
  <si>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</si>
  <si>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</si>
  <si>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</si>
  <si>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</si>
  <si>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</si>
  <si>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</si>
  <si>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</si>
  <si>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</si>
  <si>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</si>
  <si>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</si>
  <si>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</si>
  <si>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</si>
  <si>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</si>
  <si>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</si>
  <si>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</si>
  <si>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</si>
  <si>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</si>
  <si>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</si>
  <si>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</si>
  <si>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</si>
  <si>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</si>
  <si>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</si>
  <si>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</si>
  <si>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</si>
  <si>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</si>
  <si>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</si>
  <si>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</si>
  <si>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</si>
  <si>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</si>
  <si>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</si>
  <si>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</si>
  <si>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</si>
  <si>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</si>
  <si>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</si>
  <si>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</si>
  <si>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</si>
  <si>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</si>
  <si>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</si>
  <si>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</si>
  <si>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</si>
  <si>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</si>
  <si>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</si>
  <si>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</si>
  <si>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</si>
  <si>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</si>
  <si>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</si>
  <si>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</si>
  <si>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</si>
  <si>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</si>
  <si>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</si>
  <si>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</si>
  <si>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</si>
  <si>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</si>
  <si>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</si>
  <si>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</si>
  <si>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</si>
  <si>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</si>
  <si>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</si>
  <si>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</si>
  <si>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</si>
  <si>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</si>
  <si>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</si>
  <si>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</si>
  <si>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</si>
  <si>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</si>
  <si>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</si>
  <si>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</si>
  <si>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</si>
  <si>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</si>
  <si>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</si>
  <si>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</si>
  <si>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</si>
  <si>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</si>
  <si>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</si>
  <si>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</si>
  <si>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</si>
  <si>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</si>
  <si>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</si>
  <si>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</si>
  <si>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</si>
  <si>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</si>
  <si>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</si>
  <si>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</si>
  <si>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</si>
  <si>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</si>
  <si>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</si>
  <si>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</si>
  <si>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</si>
  <si>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</si>
  <si>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</si>
  <si>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</si>
  <si>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</si>
  <si>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</si>
  <si>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</si>
  <si>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</si>
  <si>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</si>
  <si>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</si>
  <si>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</si>
  <si>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</si>
  <si>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</si>
  <si>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</si>
  <si>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</si>
  <si>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</si>
  <si>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</si>
  <si>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</si>
  <si>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</si>
  <si>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</si>
  <si>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</si>
  <si>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</si>
  <si>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</si>
  <si>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</si>
  <si>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</si>
  <si>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</si>
  <si>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</si>
  <si>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</si>
  <si>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</si>
  <si>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</si>
  <si>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</si>
  <si>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</si>
  <si>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</si>
  <si>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</si>
  <si>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</si>
  <si>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</si>
  <si>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</si>
  <si>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</si>
  <si>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</si>
  <si>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</si>
  <si>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</si>
  <si>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</si>
  <si>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</si>
  <si>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</si>
  <si>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</si>
  <si>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</si>
  <si>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</si>
  <si>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</si>
  <si>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</si>
  <si>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</si>
  <si>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</si>
  <si>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</si>
  <si>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</si>
  <si>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</si>
  <si>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</si>
  <si>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</si>
  <si>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</si>
  <si>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</si>
  <si>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</si>
  <si>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</si>
  <si>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</si>
  <si>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</si>
  <si>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</si>
  <si>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</si>
  <si>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</si>
  <si>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</si>
  <si>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</si>
  <si>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</si>
  <si>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</si>
  <si>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</si>
  <si>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</si>
  <si>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</si>
  <si>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</si>
  <si>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</si>
  <si>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</si>
  <si>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</si>
  <si>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</si>
  <si>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</si>
  <si>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</si>
  <si>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</si>
  <si>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</si>
  <si>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</si>
  <si>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</si>
  <si>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</si>
  <si>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</si>
  <si>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</si>
  <si>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</si>
  <si>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</si>
  <si>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</si>
  <si>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</si>
  <si>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</si>
  <si>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</si>
  <si>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</si>
  <si>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</si>
  <si>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</si>
  <si>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</si>
  <si>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</si>
  <si>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</si>
  <si>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</si>
  <si>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</si>
  <si>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</si>
  <si>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</si>
  <si>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</si>
  <si>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</si>
  <si>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</si>
  <si>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</si>
  <si>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</si>
  <si>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</si>
  <si>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</si>
  <si>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</si>
  <si>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</si>
  <si>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</si>
  <si>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</si>
  <si>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</si>
  <si>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</si>
  <si>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</si>
  <si>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</si>
  <si>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</si>
  <si>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</si>
  <si>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</si>
  <si>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</si>
  <si>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</si>
  <si>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</si>
  <si>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</si>
  <si>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</si>
  <si>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</si>
  <si>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</si>
  <si>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</si>
  <si>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</si>
  <si>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</si>
  <si>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</si>
  <si>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</si>
  <si>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</si>
  <si>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</si>
  <si>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</si>
  <si>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</si>
  <si>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</si>
  <si>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</si>
  <si>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</si>
  <si>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</si>
  <si>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</si>
  <si>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</si>
  <si>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</si>
  <si>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</si>
  <si>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</si>
  <si>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</si>
  <si>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</si>
  <si>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</si>
  <si>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</si>
  <si>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</si>
  <si>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</si>
  <si>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</si>
  <si>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</si>
  <si>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</si>
  <si>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</si>
  <si>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</si>
  <si>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</si>
  <si>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</si>
  <si>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</si>
  <si>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</si>
  <si>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</si>
  <si>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</si>
  <si>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</si>
  <si>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</si>
  <si>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</si>
  <si>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</si>
  <si>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</si>
  <si>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</si>
  <si>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</si>
  <si>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</si>
  <si>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</si>
  <si>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</si>
  <si>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</si>
  <si>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</si>
  <si>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</si>
  <si>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</si>
  <si>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</si>
  <si>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</si>
  <si>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</si>
  <si>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</si>
  <si>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</si>
  <si>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</si>
  <si>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</si>
  <si>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</si>
  <si>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</si>
  <si>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</si>
  <si>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</si>
  <si>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</si>
  <si>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</si>
  <si>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</si>
  <si>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</si>
  <si>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</si>
  <si>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</si>
  <si>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</si>
  <si>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</si>
  <si>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</si>
  <si>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</si>
  <si>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</si>
  <si>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</si>
  <si>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</si>
  <si>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</si>
  <si>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</si>
  <si>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</si>
  <si>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</si>
  <si>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</si>
  <si>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</si>
  <si>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</si>
  <si>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</si>
  <si>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</si>
  <si>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</si>
  <si>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</si>
  <si>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</si>
  <si>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</si>
  <si>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</si>
  <si>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</si>
  <si>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</si>
  <si>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</si>
  <si>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</si>
  <si>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</si>
  <si>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</si>
  <si>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</si>
  <si>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</si>
  <si>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</si>
  <si>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</si>
  <si>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</si>
  <si>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</si>
  <si>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</si>
  <si>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</si>
  <si>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</si>
  <si>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</si>
  <si>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</si>
  <si>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</si>
  <si>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</si>
  <si>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</si>
  <si>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</si>
  <si>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</si>
  <si>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</si>
  <si>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</si>
  <si>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</si>
  <si>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</si>
  <si>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</si>
  <si>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</si>
  <si>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</si>
  <si>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</si>
  <si>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</si>
  <si>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</si>
  <si>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</si>
  <si>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</si>
  <si>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</si>
  <si>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</si>
  <si>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</si>
  <si>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</si>
  <si>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</si>
  <si>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</si>
  <si>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</si>
  <si>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</si>
  <si>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</si>
  <si>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</si>
  <si>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</si>
  <si>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</si>
  <si>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</si>
  <si>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</si>
  <si>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</si>
  <si>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</si>
  <si>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</si>
  <si>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</si>
  <si>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</si>
  <si>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</si>
  <si>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</si>
  <si>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</si>
  <si>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</si>
  <si>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</si>
  <si>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</si>
  <si>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</si>
  <si>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</si>
  <si>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</si>
  <si>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</si>
  <si>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</si>
  <si>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</si>
  <si>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</si>
  <si>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</si>
  <si>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</si>
  <si>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</si>
  <si>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</si>
  <si>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</si>
  <si>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</si>
  <si>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</si>
  <si>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</si>
  <si>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</si>
  <si>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</si>
  <si>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</si>
  <si>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</si>
  <si>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</si>
  <si>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</si>
  <si>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</si>
  <si>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</si>
  <si>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</si>
  <si>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</si>
  <si>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</si>
  <si>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</si>
  <si>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</si>
  <si>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</si>
  <si>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</si>
  <si>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</si>
  <si>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</si>
  <si>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</si>
  <si>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</si>
  <si>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</si>
  <si>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</si>
  <si>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</si>
  <si>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</si>
  <si>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</si>
  <si>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</si>
  <si>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</si>
  <si>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</si>
  <si>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</si>
  <si>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</si>
  <si>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</si>
  <si>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</si>
  <si>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</si>
  <si>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</si>
  <si>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</si>
  <si>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</si>
  <si>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</si>
  <si>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</si>
  <si>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</si>
  <si>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</si>
  <si>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</si>
  <si>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</si>
  <si>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</si>
  <si>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</si>
  <si>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</si>
  <si>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</si>
  <si>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</si>
  <si>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</si>
  <si>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</si>
  <si>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</si>
  <si>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</si>
  <si>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</si>
  <si>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</si>
  <si>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</si>
  <si>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</si>
  <si>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</si>
  <si>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</si>
  <si>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</si>
  <si>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</si>
  <si>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</si>
  <si>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</si>
  <si>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</si>
  <si>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</si>
  <si>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</si>
  <si>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</si>
  <si>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</si>
  <si>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</si>
  <si>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</si>
  <si>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</si>
  <si>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</si>
  <si>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</si>
  <si>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</si>
  <si>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</si>
  <si>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</si>
  <si>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</si>
  <si>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</si>
  <si>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</si>
  <si>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</si>
  <si>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</si>
  <si>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</si>
  <si>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</si>
  <si>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</si>
  <si>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</si>
  <si>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</si>
  <si>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</si>
  <si>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</si>
  <si>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</si>
  <si>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</si>
  <si>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</si>
  <si>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</si>
  <si>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</si>
  <si>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</si>
  <si>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</si>
  <si>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</si>
  <si>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</si>
  <si>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</si>
  <si>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</si>
  <si>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</si>
  <si>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</si>
  <si>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</si>
  <si>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</si>
  <si>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</si>
  <si>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</si>
  <si>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</si>
  <si>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</si>
  <si>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</si>
  <si>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</si>
  <si>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</si>
  <si>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</si>
  <si>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</si>
  <si>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</si>
  <si>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</si>
  <si>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</si>
  <si>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</si>
  <si>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</si>
  <si>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</si>
  <si>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</si>
  <si>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</si>
  <si>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</si>
  <si>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</si>
  <si>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</si>
  <si>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</si>
  <si>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</si>
  <si>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</si>
  <si>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</si>
  <si>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</si>
  <si>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</si>
  <si>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</si>
  <si>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</si>
  <si>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</si>
  <si>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</si>
  <si>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</si>
  <si>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</si>
  <si>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</si>
  <si>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</si>
  <si>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</si>
  <si>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</si>
  <si>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</si>
  <si>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</si>
  <si>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</si>
  <si>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</si>
  <si>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</si>
  <si>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</si>
  <si>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</si>
  <si>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</si>
  <si>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</si>
  <si>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</si>
  <si>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</si>
  <si>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</si>
  <si>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</si>
  <si>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</si>
  <si>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</si>
  <si>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</si>
  <si>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</si>
  <si>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</si>
  <si>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</si>
  <si>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</si>
  <si>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</si>
  <si>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</si>
  <si>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</si>
  <si>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</si>
  <si>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</si>
  <si>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</si>
  <si>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</si>
  <si>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</si>
  <si>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</si>
  <si>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</si>
  <si>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</si>
  <si>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</si>
  <si>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</si>
  <si>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</si>
  <si>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</si>
  <si>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</si>
  <si>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</si>
  <si>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</si>
  <si>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</si>
  <si>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</si>
  <si>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</si>
  <si>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</si>
  <si>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</si>
  <si>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</si>
  <si>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</si>
  <si>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</si>
  <si>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</si>
  <si>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</si>
  <si>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</si>
  <si>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</si>
  <si>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</si>
  <si>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</si>
  <si>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</si>
  <si>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</si>
  <si>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</si>
  <si>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</si>
  <si>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</si>
  <si>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</si>
  <si>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</si>
  <si>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</si>
  <si>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</si>
  <si>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</si>
  <si>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</si>
  <si>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</si>
  <si>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</si>
  <si>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</si>
  <si>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</si>
  <si>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</si>
  <si>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</si>
  <si>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</si>
  <si>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</si>
  <si>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</si>
  <si>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</si>
  <si>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</si>
  <si>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</si>
  <si>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</si>
  <si>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</si>
  <si>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</si>
  <si>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</si>
  <si>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</si>
  <si>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</si>
  <si>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</si>
  <si>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</si>
  <si>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</si>
  <si>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</si>
  <si>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</si>
  <si>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</si>
  <si>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</si>
  <si>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</si>
  <si>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</si>
  <si>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</si>
  <si>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</si>
  <si>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</si>
  <si>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</si>
  <si>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</si>
  <si>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</si>
  <si>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</si>
  <si>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</si>
  <si>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</si>
  <si>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</si>
  <si>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</si>
  <si>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</si>
  <si>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</si>
  <si>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</si>
  <si>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</si>
  <si>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</si>
  <si>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</si>
  <si>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</si>
  <si>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</si>
  <si>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</si>
  <si>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</si>
  <si>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</si>
  <si>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</si>
  <si>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</si>
  <si>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</si>
  <si>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</si>
  <si>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</si>
  <si>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</si>
  <si>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</si>
  <si>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</si>
  <si>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</si>
  <si>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</si>
  <si>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</si>
  <si>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</si>
  <si>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</si>
  <si>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</si>
  <si>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</si>
  <si>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</si>
  <si>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</si>
  <si>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</si>
  <si>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</si>
  <si>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</si>
  <si>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</si>
  <si>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</si>
  <si>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</si>
  <si>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</si>
  <si>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</si>
  <si>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</si>
  <si>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</si>
  <si>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</si>
  <si>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</si>
  <si>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</si>
  <si>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</si>
  <si>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</si>
  <si>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</si>
  <si>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</si>
  <si>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</si>
  <si>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</si>
  <si>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</si>
  <si>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</si>
  <si>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</si>
  <si>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</si>
  <si>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</si>
  <si>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</si>
  <si>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</si>
  <si>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</si>
  <si>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</si>
  <si>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</si>
  <si>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</si>
  <si>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</si>
  <si>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</si>
  <si>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</si>
  <si>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</si>
  <si>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</si>
  <si>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</si>
  <si>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</si>
  <si>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</si>
  <si>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</si>
  <si>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</si>
  <si>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</si>
  <si>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</si>
  <si>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</si>
  <si>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</si>
  <si>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</si>
  <si>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</si>
  <si>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</si>
  <si>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</si>
  <si>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</si>
  <si>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</si>
  <si>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</si>
  <si>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</si>
  <si>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</si>
  <si>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</si>
  <si>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</si>
  <si>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</si>
  <si>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</si>
  <si>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</si>
  <si>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</si>
  <si>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</si>
  <si>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</si>
  <si>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</si>
  <si>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</si>
  <si>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</si>
  <si>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</si>
  <si>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</si>
  <si>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</si>
  <si>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</si>
  <si>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</si>
  <si>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</si>
  <si>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</si>
  <si>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</si>
  <si>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</si>
  <si>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</si>
  <si>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</si>
  <si>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</si>
  <si>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</si>
  <si>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</si>
  <si>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</si>
  <si>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</si>
  <si>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</si>
  <si>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</si>
  <si>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</si>
  <si>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</si>
  <si>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</si>
  <si>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</si>
  <si>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</si>
  <si>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</si>
  <si>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</si>
  <si>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</si>
  <si>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</si>
  <si>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</si>
  <si>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</si>
  <si>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</si>
  <si>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</si>
  <si>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</si>
  <si>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</si>
  <si>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</si>
  <si>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</si>
  <si>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</si>
  <si>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</si>
  <si>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</si>
  <si>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</si>
  <si>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</si>
  <si>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</si>
  <si>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</si>
  <si>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</si>
  <si>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</si>
  <si>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</si>
  <si>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</si>
  <si>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</si>
  <si>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</si>
  <si>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</si>
  <si>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</si>
  <si>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</si>
  <si>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</si>
  <si>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</si>
  <si>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</si>
  <si>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</si>
  <si>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</si>
  <si>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</si>
  <si>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</si>
  <si>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</si>
  <si>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</si>
  <si>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</si>
  <si>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</si>
  <si>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</si>
  <si>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</si>
  <si>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</si>
  <si>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</si>
  <si>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</si>
  <si>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</si>
  <si>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</si>
  <si>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</si>
  <si>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</si>
  <si>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</si>
  <si>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</si>
  <si>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</si>
  <si>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</si>
  <si>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</si>
  <si>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</si>
  <si>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</si>
  <si>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</si>
  <si>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</si>
  <si>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</si>
  <si>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</si>
  <si>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</si>
  <si>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</si>
  <si>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</si>
  <si>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</si>
  <si>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</si>
  <si>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</si>
  <si>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</si>
  <si>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</si>
  <si>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</si>
  <si>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</si>
  <si>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</si>
  <si>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</si>
  <si>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</si>
  <si>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</si>
  <si>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</si>
  <si>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</si>
  <si>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</si>
  <si>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</si>
  <si>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</si>
  <si>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</si>
  <si>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</si>
  <si>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</si>
  <si>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</si>
  <si>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</si>
  <si>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</si>
  <si>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</si>
  <si>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</si>
  <si>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</si>
  <si>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</si>
  <si>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</si>
  <si>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</si>
  <si>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</si>
  <si>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</si>
  <si>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</si>
  <si>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</si>
  <si>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</si>
  <si>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</si>
  <si>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</si>
  <si>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</si>
  <si>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</si>
  <si>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</si>
  <si>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</si>
  <si>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</si>
  <si>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</si>
  <si>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</si>
  <si>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</si>
  <si>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</si>
  <si>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</si>
  <si>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</si>
  <si>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</si>
  <si>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</si>
  <si>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</si>
  <si>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</si>
  <si>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</si>
  <si>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</si>
  <si>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</si>
  <si>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</si>
  <si>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</si>
  <si>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</si>
  <si>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</si>
  <si>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</si>
  <si>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</si>
  <si>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</si>
  <si>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</si>
  <si>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</si>
  <si>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</si>
  <si>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</si>
  <si>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</si>
  <si>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</si>
  <si>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</si>
  <si>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</si>
  <si>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</si>
  <si>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</si>
  <si>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</si>
  <si>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</si>
  <si>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</si>
  <si>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</si>
  <si>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</si>
  <si>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</si>
  <si>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</si>
  <si>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</si>
  <si>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</si>
  <si>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</si>
  <si>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</si>
  <si>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</si>
  <si>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</si>
  <si>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</si>
  <si>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</si>
  <si>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</si>
  <si>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</si>
  <si>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</si>
  <si>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</si>
  <si>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</si>
  <si>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</si>
  <si>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</si>
  <si>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</si>
  <si>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</si>
  <si>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</si>
  <si>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</si>
  <si>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</si>
  <si>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</si>
  <si>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</si>
  <si>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</si>
  <si>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</si>
  <si>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</si>
  <si>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</si>
  <si>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</si>
  <si>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</si>
  <si>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</si>
  <si>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</si>
  <si>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</si>
  <si>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</si>
  <si>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</si>
  <si>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</si>
  <si>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</si>
  <si>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</si>
  <si>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</si>
  <si>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</si>
  <si>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</si>
  <si>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</si>
  <si>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</si>
  <si>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</si>
  <si>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</si>
  <si>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</si>
  <si>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</si>
  <si>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</si>
  <si>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</si>
  <si>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</si>
  <si>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</si>
  <si>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</si>
  <si>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</si>
  <si>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</si>
  <si>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</si>
  <si>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</si>
  <si>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</si>
  <si>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</si>
  <si>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</si>
  <si>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</si>
  <si>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</si>
  <si>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</si>
  <si>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</si>
  <si>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</si>
  <si>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</si>
  <si>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</si>
  <si>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</si>
  <si>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</si>
  <si>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</si>
  <si>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</si>
  <si>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</si>
  <si>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</si>
  <si>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</si>
  <si>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</si>
  <si>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</si>
  <si>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</si>
  <si>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</si>
  <si>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</si>
  <si>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</si>
  <si>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</si>
  <si>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</si>
  <si>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</si>
  <si>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</si>
  <si>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</si>
  <si>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</si>
  <si>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</si>
  <si>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</si>
  <si>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</si>
  <si>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</si>
  <si>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</si>
  <si>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</si>
  <si>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</si>
  <si>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</si>
  <si>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</si>
  <si>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</si>
  <si>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</si>
  <si>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</si>
  <si>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</si>
  <si>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</si>
  <si>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</si>
  <si>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</si>
  <si>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</si>
  <si>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</si>
  <si>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</si>
  <si>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</si>
  <si>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</si>
  <si>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</si>
  <si>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</si>
  <si>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</si>
  <si>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</si>
  <si>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</si>
  <si>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</si>
  <si>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</si>
  <si>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</si>
  <si>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</si>
  <si>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</si>
  <si>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</si>
  <si>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</si>
  <si>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</si>
  <si>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</si>
  <si>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</si>
  <si>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</si>
  <si>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</si>
  <si>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</si>
  <si>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</si>
  <si>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</si>
  <si>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</si>
  <si>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</si>
  <si>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</si>
  <si>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</si>
  <si>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</si>
  <si>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</si>
  <si>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</si>
  <si>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</si>
  <si>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</si>
  <si>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</si>
  <si>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</si>
  <si>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</si>
  <si>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</si>
  <si>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</si>
  <si>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</si>
  <si>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</si>
  <si>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</si>
  <si>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</si>
  <si>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</si>
  <si>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</si>
  <si>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</si>
  <si>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</si>
  <si>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</si>
  <si>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</si>
  <si>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</si>
  <si>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</si>
  <si>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</si>
  <si>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</si>
  <si>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</si>
  <si>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</si>
  <si>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</si>
  <si>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</si>
  <si>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</si>
  <si>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</si>
  <si>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</si>
  <si>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</si>
  <si>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</si>
  <si>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</si>
  <si>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</si>
  <si>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</si>
  <si>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</si>
  <si>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</si>
  <si>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</si>
  <si>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</si>
  <si>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</si>
  <si>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</si>
  <si>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</si>
  <si>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</si>
  <si>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</si>
  <si>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</si>
  <si>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</si>
  <si>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</si>
  <si>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</si>
  <si>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</si>
  <si>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</si>
  <si>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</si>
  <si>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</si>
  <si>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</si>
  <si>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</si>
  <si>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</si>
  <si>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</si>
  <si>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</si>
  <si>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</si>
  <si>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</si>
  <si>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</si>
  <si>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</si>
  <si>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</si>
  <si>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</si>
  <si>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</si>
  <si>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</si>
  <si>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</si>
  <si>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</si>
  <si>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</si>
  <si>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</si>
  <si>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</si>
  <si>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</si>
  <si>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</si>
  <si>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</si>
  <si>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</si>
  <si>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</si>
  <si>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</si>
  <si>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</si>
  <si>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</si>
  <si>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</si>
  <si>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</si>
  <si>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</si>
  <si>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</si>
  <si>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</si>
  <si>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</si>
  <si>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</si>
  <si>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</si>
  <si>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</si>
  <si>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</si>
  <si>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</si>
  <si>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</si>
  <si>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</si>
  <si>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</si>
  <si>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</si>
  <si>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</si>
  <si>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</si>
  <si>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</si>
  <si>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</si>
  <si>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</si>
  <si>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</si>
  <si>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</si>
  <si>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</si>
  <si>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</si>
  <si>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</si>
  <si>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</si>
  <si>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</si>
  <si>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</si>
  <si>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</si>
  <si>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</si>
  <si>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</si>
  <si>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</si>
  <si>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</si>
  <si>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</si>
  <si>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</si>
  <si>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</si>
  <si>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</si>
  <si>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</si>
  <si>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</si>
  <si>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</si>
  <si>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</si>
  <si>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</si>
  <si>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</si>
  <si>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</si>
  <si>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</si>
  <si>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</si>
  <si>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</si>
  <si>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</si>
  <si>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</si>
  <si>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</si>
  <si>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</si>
  <si>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</si>
  <si>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</si>
  <si>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</si>
  <si>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</si>
  <si>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</si>
  <si>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</si>
  <si>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</si>
  <si>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</si>
  <si>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</si>
  <si>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</si>
  <si>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</si>
  <si>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</si>
  <si>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</si>
  <si>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</si>
  <si>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</si>
  <si>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</si>
  <si>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</si>
  <si>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</si>
  <si>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</si>
  <si>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</si>
  <si>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</si>
  <si>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</si>
  <si>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</si>
  <si>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</si>
  <si>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</si>
  <si>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</si>
  <si>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</si>
  <si>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</si>
  <si>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</si>
  <si>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</si>
  <si>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</si>
  <si>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</si>
  <si>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</si>
  <si>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</si>
  <si>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</si>
  <si>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</si>
  <si>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</si>
  <si>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</si>
  <si>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</si>
  <si>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</si>
  <si>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</si>
  <si>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</si>
  <si>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</si>
  <si>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</si>
  <si>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</si>
  <si>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</si>
  <si>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</si>
  <si>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</si>
  <si>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</si>
  <si>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</si>
  <si>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</si>
  <si>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</si>
  <si>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</si>
  <si>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</si>
  <si>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</si>
  <si>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</si>
  <si>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</si>
  <si>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</si>
  <si>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</si>
  <si>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</si>
  <si>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</si>
  <si>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</si>
  <si>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</si>
  <si>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</si>
  <si>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</si>
  <si>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</si>
  <si>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</si>
  <si>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</si>
  <si>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</si>
  <si>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</si>
  <si>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</si>
  <si>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</si>
  <si>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</si>
  <si>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</si>
  <si>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</si>
  <si>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</si>
  <si>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</si>
  <si>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</si>
  <si>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</si>
  <si>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</si>
  <si>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</si>
  <si>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</si>
  <si>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</si>
  <si>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</si>
  <si>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</si>
  <si>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</si>
  <si>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</si>
  <si>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</si>
  <si>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</si>
  <si>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</si>
  <si>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</si>
  <si>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</si>
  <si>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</si>
  <si>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</si>
  <si>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</si>
  <si>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</si>
  <si>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</si>
  <si>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</si>
  <si>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</si>
  <si>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</si>
  <si>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</si>
  <si>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</si>
  <si>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</si>
  <si>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</si>
  <si>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</si>
  <si>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</si>
  <si>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</si>
  <si>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</si>
  <si>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</si>
  <si>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</si>
  <si>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</si>
  <si>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</si>
  <si>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</si>
  <si>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</si>
  <si>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</si>
  <si>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</si>
  <si>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</si>
  <si>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</si>
  <si>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</si>
  <si>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</si>
  <si>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</si>
  <si>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</si>
  <si>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</si>
  <si>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</si>
  <si>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</si>
  <si>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</si>
  <si>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</si>
  <si>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</si>
  <si>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</si>
  <si>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</si>
  <si>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</si>
  <si>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</si>
  <si>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</si>
  <si>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</si>
  <si>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</si>
  <si>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</si>
  <si>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</si>
  <si>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</si>
  <si>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</si>
  <si>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</si>
  <si>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</si>
  <si>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</si>
  <si>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</si>
  <si>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</si>
  <si>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</si>
  <si>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</si>
  <si>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</si>
  <si>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</si>
  <si>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</si>
  <si>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</si>
  <si>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</si>
  <si>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</si>
  <si>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</si>
  <si>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</si>
  <si>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</si>
  <si>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</si>
  <si>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</si>
  <si>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</si>
  <si>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</si>
  <si>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</si>
  <si>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</si>
  <si>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</si>
  <si>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</si>
  <si>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</si>
  <si>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</si>
  <si>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</si>
  <si>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</si>
  <si>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</si>
  <si>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</si>
  <si>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</si>
  <si>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</si>
  <si>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</si>
  <si>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</si>
  <si>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</si>
  <si>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</si>
  <si>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</si>
  <si>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</si>
  <si>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</si>
  <si>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</si>
  <si>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</si>
  <si>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</si>
  <si>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</si>
  <si>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</si>
  <si>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</si>
  <si>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</si>
  <si>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</si>
  <si>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</si>
  <si>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</si>
  <si>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</si>
  <si>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</si>
  <si>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</si>
  <si>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</si>
  <si>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</si>
  <si>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</si>
  <si>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</si>
  <si>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</si>
  <si>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</si>
  <si>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</si>
  <si>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</si>
  <si>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</si>
  <si>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</si>
  <si>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</si>
  <si>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</si>
  <si>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</si>
  <si>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</si>
  <si>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</si>
  <si>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</si>
  <si>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</si>
  <si>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</si>
  <si>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</si>
  <si>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</si>
  <si>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</si>
  <si>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</si>
  <si>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</si>
  <si>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</si>
  <si>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</si>
  <si>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</si>
  <si>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</si>
  <si>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</si>
  <si>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</si>
  <si>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</si>
  <si>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</si>
  <si>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</si>
  <si>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</si>
  <si>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</si>
  <si>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</si>
  <si>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</si>
  <si>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</si>
  <si>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</si>
  <si>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</si>
  <si>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</si>
  <si>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</si>
  <si>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</si>
  <si>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</si>
  <si>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</si>
  <si>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</si>
  <si>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</si>
  <si>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</si>
  <si>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</si>
  <si>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</si>
  <si>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</si>
  <si>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</si>
  <si>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</si>
  <si>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</si>
  <si>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</si>
  <si>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</si>
  <si>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</si>
  <si>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</si>
  <si>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</si>
  <si>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</si>
  <si>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</si>
  <si>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</si>
  <si>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</si>
  <si>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</si>
  <si>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</si>
  <si>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</si>
  <si>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</si>
  <si>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</si>
  <si>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</si>
  <si>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</si>
  <si>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</si>
  <si>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</si>
  <si>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</si>
  <si>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</si>
  <si>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</si>
  <si>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</si>
  <si>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</si>
  <si>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</si>
  <si>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</si>
  <si>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</si>
  <si>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</si>
  <si>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</si>
  <si>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</si>
  <si>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</si>
  <si>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</si>
  <si>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</si>
  <si>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</si>
  <si>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</si>
  <si>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</si>
  <si>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</si>
  <si>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</si>
  <si>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</si>
  <si>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</si>
  <si>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</si>
  <si>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</si>
  <si>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</si>
  <si>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</si>
  <si>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</si>
  <si>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</si>
  <si>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</si>
  <si>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</si>
  <si>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</si>
  <si>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</si>
  <si>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</si>
  <si>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</si>
  <si>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</si>
  <si>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</si>
  <si>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</si>
  <si>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</si>
  <si>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</si>
  <si>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</si>
  <si>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</si>
  <si>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</si>
  <si>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</si>
  <si>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</si>
  <si>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</si>
  <si>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</si>
  <si>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</si>
  <si>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</si>
  <si>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</si>
  <si>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</si>
  <si>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</si>
  <si>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</si>
  <si>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</si>
  <si>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</si>
  <si>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</si>
  <si>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</si>
  <si>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</si>
  <si>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</si>
  <si>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</si>
  <si>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</si>
  <si>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</si>
  <si>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</si>
  <si>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</si>
  <si>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</si>
  <si>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</si>
  <si>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</si>
  <si>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</si>
  <si>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</si>
  <si>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</si>
  <si>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</si>
  <si>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</si>
  <si>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</si>
  <si>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</si>
  <si>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</si>
  <si>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</si>
  <si>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</si>
  <si>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</si>
  <si>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</si>
  <si>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</si>
  <si>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</si>
  <si>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</si>
  <si>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</si>
  <si>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</si>
  <si>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</si>
  <si>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</si>
  <si>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</si>
  <si>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</si>
  <si>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</si>
  <si>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</si>
  <si>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</si>
  <si>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</si>
  <si>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</si>
  <si>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</si>
  <si>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</si>
  <si>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</si>
  <si>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</si>
  <si>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</si>
  <si>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</si>
  <si>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</si>
  <si>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</si>
  <si>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</si>
  <si>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</si>
  <si>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</si>
  <si>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</si>
  <si>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</si>
  <si>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</si>
  <si>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</si>
  <si>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</si>
  <si>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</si>
  <si>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</si>
  <si>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</si>
  <si>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</si>
  <si>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</si>
  <si>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</si>
  <si>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</si>
  <si>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</si>
  <si>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</si>
  <si>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</si>
  <si>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</si>
  <si>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</si>
  <si>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</si>
  <si>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</si>
  <si>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</si>
  <si>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</si>
  <si>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</si>
  <si>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</si>
  <si>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</si>
  <si>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</si>
  <si>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</si>
  <si>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</si>
  <si>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</si>
  <si>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</si>
  <si>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</si>
  <si>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</si>
  <si>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</si>
  <si>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</si>
  <si>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</si>
  <si>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</si>
  <si>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</si>
  <si>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</si>
  <si>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</si>
  <si>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</si>
  <si>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</si>
  <si>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</si>
  <si>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</si>
  <si>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</si>
  <si>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</si>
  <si>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</si>
  <si>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</si>
  <si>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</si>
  <si>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</si>
  <si>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</si>
  <si>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</si>
  <si>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</si>
  <si>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</si>
  <si>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</si>
  <si>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</si>
  <si>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</si>
  <si>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</si>
  <si>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</si>
  <si>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</si>
  <si>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</si>
  <si>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</si>
  <si>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</si>
  <si>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</si>
  <si>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</si>
  <si>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</si>
  <si>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</si>
  <si>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</si>
  <si>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</si>
  <si>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</si>
  <si>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</si>
  <si>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</si>
  <si>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</si>
  <si>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</si>
  <si>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</si>
  <si>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</si>
  <si>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</si>
  <si>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</si>
  <si>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</si>
  <si>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</si>
  <si>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</si>
  <si>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</si>
  <si>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</si>
  <si>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</si>
  <si>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</si>
  <si>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</si>
  <si>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</si>
  <si>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</si>
  <si>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</si>
  <si>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</si>
  <si>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</si>
  <si>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</si>
  <si>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</si>
  <si>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</si>
  <si>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</si>
  <si>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</si>
  <si>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</si>
  <si>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</si>
  <si>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</si>
  <si>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</si>
  <si>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</si>
  <si>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</si>
  <si>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</si>
  <si>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</si>
  <si>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</si>
  <si>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</si>
  <si>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</si>
  <si>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</si>
  <si>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</si>
  <si>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</si>
  <si>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</si>
  <si>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</si>
  <si>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</si>
  <si>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</si>
  <si>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</si>
  <si>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</si>
  <si>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</si>
  <si>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</si>
  <si>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</si>
  <si>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</si>
  <si>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</si>
  <si>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</si>
  <si>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</si>
  <si>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</si>
  <si>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</si>
  <si>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</si>
  <si>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</si>
  <si>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</si>
  <si>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</si>
  <si>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</si>
  <si>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</si>
  <si>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</si>
  <si>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</si>
  <si>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</si>
  <si>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</si>
  <si>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</si>
  <si>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</si>
  <si>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</si>
  <si>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</si>
  <si>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</si>
  <si>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</si>
  <si>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</si>
  <si>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</si>
  <si>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</si>
  <si>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</si>
  <si>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</si>
  <si>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</si>
  <si>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</si>
  <si>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</si>
  <si>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</si>
  <si>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</si>
  <si>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</si>
  <si>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</si>
  <si>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</si>
  <si>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</si>
  <si>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</si>
  <si>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</si>
  <si>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</si>
  <si>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</si>
  <si>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</si>
  <si>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</si>
  <si>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</si>
  <si>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</si>
  <si>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</si>
  <si>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</si>
  <si>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</si>
  <si>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</si>
  <si>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</si>
  <si>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</si>
  <si>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</si>
  <si>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</si>
  <si>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</si>
  <si>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</si>
  <si>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</si>
  <si>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</si>
  <si>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</si>
  <si>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</si>
  <si>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</si>
  <si>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</si>
  <si>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</si>
  <si>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</si>
  <si>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</si>
  <si>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</si>
  <si>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</si>
  <si>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</si>
  <si>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</si>
  <si>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</si>
  <si>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</si>
  <si>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</si>
  <si>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</si>
  <si>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</si>
  <si>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</si>
  <si>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</si>
  <si>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</si>
  <si>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</si>
  <si>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</si>
  <si>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</si>
  <si>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</si>
  <si>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</si>
  <si>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</si>
  <si>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</si>
  <si>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</si>
  <si>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</si>
  <si>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</si>
  <si>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</si>
  <si>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</si>
  <si>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</si>
  <si>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</si>
  <si>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</si>
  <si>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</si>
  <si>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</si>
  <si>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</si>
  <si>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</si>
  <si>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</si>
  <si>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</si>
  <si>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</si>
  <si>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</si>
  <si>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</si>
  <si>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</si>
  <si>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</si>
  <si>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</si>
  <si>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</si>
  <si>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</si>
  <si>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</si>
  <si>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</si>
  <si>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</si>
  <si>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</si>
  <si>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</si>
  <si>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</si>
  <si>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</si>
  <si>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</si>
  <si>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</si>
  <si>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</si>
  <si>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</si>
  <si>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</si>
  <si>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</si>
  <si>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</si>
  <si>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</si>
  <si>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</si>
  <si>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</si>
  <si>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</si>
  <si>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</si>
  <si>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</si>
  <si>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</si>
  <si>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</si>
  <si>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</si>
  <si>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</si>
  <si>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</si>
  <si>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</si>
  <si>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</si>
  <si>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</si>
  <si>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</si>
  <si>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</si>
  <si>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</si>
  <si>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</si>
  <si>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</si>
  <si>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</si>
  <si>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</si>
  <si>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</si>
  <si>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</si>
  <si>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</si>
  <si>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</si>
  <si>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</si>
  <si>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</si>
  <si>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</si>
  <si>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</si>
  <si>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</si>
  <si>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</si>
  <si>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</si>
  <si>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</si>
  <si>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</si>
  <si>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</si>
  <si>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</si>
  <si>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</si>
  <si>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</si>
  <si>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</si>
  <si>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</si>
  <si>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</si>
  <si>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</si>
  <si>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</si>
  <si>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</si>
  <si>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</si>
  <si>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</si>
  <si>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</si>
  <si>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</si>
  <si>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</si>
  <si>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</si>
  <si>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</si>
  <si>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</si>
  <si>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</si>
  <si>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</si>
  <si>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</si>
  <si>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</si>
  <si>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</si>
  <si>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</si>
  <si>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</si>
  <si>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</si>
  <si>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</si>
  <si>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</si>
  <si>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</si>
  <si>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</si>
  <si>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</si>
  <si>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</si>
  <si>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</si>
  <si>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</si>
  <si>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</si>
  <si>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</si>
  <si>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</si>
  <si>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</si>
  <si>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</si>
  <si>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</si>
  <si>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</si>
  <si>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</si>
  <si>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</si>
  <si>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</si>
  <si>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</si>
  <si>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</si>
  <si>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</si>
  <si>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</si>
  <si>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</si>
  <si>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</si>
  <si>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</si>
  <si>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</si>
  <si>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</si>
  <si>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</si>
  <si>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</si>
  <si>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</si>
  <si>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</si>
  <si>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</si>
  <si>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</si>
  <si>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</si>
  <si>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</si>
  <si>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</si>
  <si>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</si>
  <si>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</si>
  <si>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</si>
  <si>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</si>
  <si>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</si>
  <si>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</si>
  <si>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</si>
  <si>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</si>
  <si>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</si>
  <si>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</si>
  <si>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</si>
  <si>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</si>
  <si>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</si>
  <si>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</si>
  <si>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</si>
  <si>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</si>
  <si>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</si>
  <si>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</si>
  <si>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</si>
  <si>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</si>
  <si>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</si>
  <si>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</si>
  <si>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</si>
  <si>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</si>
  <si>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</si>
  <si>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</si>
  <si>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</si>
  <si>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</si>
  <si>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</si>
  <si>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</si>
  <si>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</si>
  <si>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</si>
  <si>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</si>
  <si>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</si>
  <si>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</si>
  <si>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</si>
  <si>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</si>
  <si>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</si>
  <si>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</si>
  <si>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</si>
  <si>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</si>
  <si>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</si>
  <si>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</si>
  <si>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</si>
  <si>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</si>
  <si>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</si>
  <si>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</si>
  <si>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</si>
  <si>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</si>
  <si>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</si>
  <si>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</si>
  <si>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</si>
  <si>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</si>
  <si>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</si>
  <si>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</si>
  <si>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</si>
  <si>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</si>
  <si>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</si>
  <si>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</si>
  <si>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</si>
  <si>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</si>
  <si>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</si>
  <si>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</si>
  <si>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</si>
  <si>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</si>
  <si>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</si>
  <si>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</si>
  <si>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</si>
  <si>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</si>
  <si>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</si>
  <si>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</si>
  <si>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</si>
  <si>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</si>
  <si>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</si>
  <si>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</si>
  <si>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</si>
  <si>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</si>
  <si>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</si>
  <si>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</si>
  <si>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</si>
  <si>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</si>
  <si>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</si>
  <si>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</si>
  <si>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</si>
  <si>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</si>
  <si>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</si>
  <si>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</si>
  <si>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</si>
  <si>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</si>
  <si>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</si>
  <si>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</si>
  <si>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</si>
  <si>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</si>
  <si>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</si>
  <si>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</si>
  <si>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</si>
  <si>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</si>
  <si>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</si>
  <si>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</si>
  <si>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</si>
  <si>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</si>
  <si>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</si>
  <si>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</si>
  <si>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</si>
  <si>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</si>
  <si>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</si>
  <si>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</si>
  <si>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</si>
  <si>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</si>
  <si>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</si>
  <si>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</si>
  <si>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</si>
  <si>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</si>
  <si>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</si>
  <si>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</si>
  <si>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</si>
  <si>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</si>
  <si>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</si>
  <si>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</si>
  <si>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</si>
  <si>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</si>
  <si>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</si>
  <si>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</si>
  <si>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</si>
  <si>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</si>
  <si>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</si>
  <si>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</si>
  <si>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</si>
  <si>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</si>
  <si>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</si>
  <si>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</si>
  <si>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</si>
  <si>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</si>
  <si>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</si>
  <si>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</si>
  <si>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</si>
  <si>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</si>
  <si>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</si>
  <si>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</si>
  <si>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</si>
  <si>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</si>
  <si>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</si>
  <si>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</si>
  <si>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</si>
  <si>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</si>
  <si>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</si>
  <si>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</si>
  <si>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</si>
  <si>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</si>
  <si>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</si>
  <si>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</si>
  <si>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</si>
  <si>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</si>
  <si>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</si>
  <si>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</si>
  <si>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</si>
  <si>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</si>
  <si>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</si>
  <si>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</si>
  <si>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</si>
  <si>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</si>
  <si>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</si>
  <si>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</si>
  <si>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</si>
  <si>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</si>
  <si>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</si>
  <si>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</si>
  <si>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</si>
  <si>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</si>
  <si>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</si>
  <si>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</si>
  <si>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</si>
  <si>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</si>
  <si>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</si>
  <si>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</si>
  <si>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</si>
  <si>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</si>
  <si>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</si>
  <si>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</si>
  <si>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</si>
  <si>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</si>
  <si>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</si>
  <si>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</si>
  <si>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</si>
  <si>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</si>
  <si>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</si>
  <si>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</si>
  <si>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</si>
  <si>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</si>
  <si>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</si>
  <si>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</si>
  <si>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</si>
  <si>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</si>
  <si>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</si>
  <si>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</si>
  <si>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</si>
  <si>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</si>
  <si>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</si>
  <si>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</si>
  <si>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</si>
  <si>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</si>
  <si>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</si>
  <si>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</si>
  <si>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</si>
  <si>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</si>
  <si>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</si>
  <si>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</si>
  <si>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</si>
  <si>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</si>
  <si>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</si>
  <si>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</si>
  <si>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</si>
  <si>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</si>
  <si>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</si>
  <si>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</si>
  <si>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</si>
  <si>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</si>
  <si>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</si>
  <si>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</si>
  <si>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</si>
  <si>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</si>
  <si>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</si>
  <si>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</si>
  <si>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</si>
  <si>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</si>
  <si>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</si>
  <si>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</si>
  <si>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</si>
  <si>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</si>
  <si>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</si>
  <si>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</si>
  <si>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</si>
  <si>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</si>
  <si>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</si>
  <si>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</si>
  <si>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</si>
  <si>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</si>
  <si>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</si>
  <si>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</si>
  <si>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</si>
  <si>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</si>
  <si>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</si>
  <si>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</si>
  <si>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</si>
  <si>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</si>
  <si>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</si>
  <si>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</si>
  <si>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</si>
  <si>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</si>
  <si>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</si>
  <si>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</si>
  <si>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</si>
  <si>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</si>
  <si>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</si>
  <si>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</si>
  <si>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</si>
  <si>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</si>
  <si>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</si>
  <si>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</si>
  <si>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</si>
  <si>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</si>
  <si>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</si>
  <si>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</si>
  <si>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</si>
  <si>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</si>
  <si>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</si>
  <si>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</si>
  <si>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</si>
  <si>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</si>
  <si>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</si>
  <si>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</si>
  <si>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</si>
  <si>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</si>
  <si>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</si>
  <si>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</si>
  <si>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</si>
  <si>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</si>
  <si>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</si>
  <si>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</si>
  <si>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</si>
  <si>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</si>
  <si>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</si>
  <si>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</si>
  <si>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</si>
  <si>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</si>
  <si>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</si>
  <si>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</si>
  <si>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</si>
  <si>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</si>
  <si>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</si>
  <si>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</si>
  <si>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</si>
  <si>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</si>
  <si>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</si>
  <si>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</si>
  <si>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</si>
  <si>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</si>
  <si>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</si>
  <si>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</si>
  <si>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</si>
  <si>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</si>
  <si>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</si>
  <si>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</si>
  <si>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</si>
  <si>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</si>
  <si>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</si>
  <si>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</si>
  <si>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</si>
  <si>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</si>
  <si>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</si>
  <si>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</si>
  <si>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</si>
  <si>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</si>
  <si>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</si>
  <si>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</si>
  <si>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</si>
  <si>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</si>
  <si>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</si>
  <si>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</si>
  <si>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</si>
  <si>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</si>
  <si>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</si>
  <si>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</si>
  <si>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</si>
  <si>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</si>
  <si>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</si>
  <si>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</si>
  <si>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</si>
  <si>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</si>
  <si>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</si>
  <si>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</si>
  <si>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</si>
  <si>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</si>
  <si>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</si>
  <si>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</si>
  <si>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</si>
  <si>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</si>
  <si>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</si>
  <si>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</si>
  <si>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</si>
  <si>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</si>
  <si>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</si>
  <si>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</si>
  <si>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</si>
  <si>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</si>
  <si>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</si>
  <si>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</si>
  <si>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</si>
  <si>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</si>
  <si>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</si>
  <si>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</si>
  <si>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</si>
  <si>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</si>
  <si>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</si>
  <si>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</si>
  <si>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</si>
  <si>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</si>
  <si>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</si>
  <si>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</si>
  <si>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</si>
  <si>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</si>
  <si>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</si>
  <si>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</si>
  <si>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</si>
  <si>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</si>
  <si>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</si>
  <si>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</si>
  <si>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</si>
  <si>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</si>
  <si>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</si>
  <si>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</si>
  <si>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</si>
  <si>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</si>
  <si>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</si>
  <si>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</si>
  <si>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</si>
  <si>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</si>
  <si>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</si>
  <si>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</si>
  <si>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</si>
  <si>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</si>
  <si>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</si>
  <si>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</si>
  <si>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</si>
  <si>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</si>
  <si>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</si>
  <si>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</si>
  <si>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</si>
  <si>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</si>
  <si>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</si>
  <si>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</si>
  <si>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</si>
  <si>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</si>
  <si>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</si>
  <si>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</si>
  <si>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</si>
  <si>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</si>
  <si>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</si>
  <si>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</si>
  <si>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</si>
  <si>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</si>
  <si>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</si>
  <si>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</si>
  <si>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</si>
  <si>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</si>
  <si>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</si>
  <si>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</si>
  <si>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</si>
  <si>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</si>
  <si>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</si>
  <si>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</si>
  <si>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</si>
  <si>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</si>
  <si>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</si>
  <si>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</si>
  <si>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</si>
  <si>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</si>
  <si>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</si>
  <si>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</si>
  <si>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</si>
  <si>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</si>
  <si>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</si>
  <si>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</si>
  <si>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</si>
  <si>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</si>
  <si>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</si>
  <si>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</si>
  <si>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</si>
  <si>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</si>
  <si>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</si>
  <si>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</si>
  <si>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</si>
  <si>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</si>
  <si>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</si>
  <si>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</si>
  <si>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</si>
  <si>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</si>
  <si>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</si>
  <si>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</si>
  <si>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</si>
  <si>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</si>
  <si>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</si>
  <si>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</si>
  <si>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</si>
  <si>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</si>
  <si>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</si>
  <si>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</si>
  <si>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</si>
  <si>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</si>
  <si>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</si>
  <si>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</si>
  <si>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</si>
  <si>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</si>
  <si>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</si>
  <si>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</si>
  <si>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</si>
  <si>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</si>
  <si>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</si>
  <si>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</si>
  <si>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</si>
  <si>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</si>
  <si>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</si>
  <si>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</si>
  <si>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</si>
  <si>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</si>
  <si>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</si>
  <si>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</si>
  <si>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</si>
  <si>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</si>
  <si>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</si>
  <si>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</si>
  <si>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</si>
  <si>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</si>
  <si>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</si>
  <si>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</si>
  <si>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</si>
  <si>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</si>
  <si>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</si>
  <si>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</si>
  <si>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</si>
  <si>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</si>
  <si>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</si>
  <si>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</si>
  <si>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</si>
  <si>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</si>
  <si>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</si>
  <si>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</si>
  <si>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</si>
  <si>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</si>
  <si>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</si>
  <si>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</si>
  <si>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</si>
  <si>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</si>
  <si>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</si>
  <si>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</si>
  <si>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</si>
  <si>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</si>
  <si>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</si>
  <si>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</si>
  <si>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</si>
  <si>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</si>
  <si>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</si>
  <si>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</si>
  <si>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</si>
  <si>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</si>
  <si>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</si>
  <si>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</si>
  <si>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</si>
  <si>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</si>
  <si>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</si>
  <si>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</si>
  <si>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</si>
  <si>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</si>
  <si>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</si>
  <si>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</si>
  <si>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</si>
  <si>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</si>
  <si>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</si>
  <si>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</si>
  <si>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</si>
  <si>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</si>
  <si>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</si>
  <si>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</si>
  <si>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</si>
  <si>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</si>
  <si>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</si>
  <si>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</si>
  <si>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</si>
  <si>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</si>
  <si>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</si>
  <si>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</si>
  <si>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</si>
  <si>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</si>
  <si>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</si>
  <si>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</si>
  <si>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</si>
  <si>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</si>
  <si>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</si>
  <si>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</si>
  <si>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</si>
  <si>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</si>
  <si>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</si>
  <si>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</si>
  <si>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</si>
  <si>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</si>
  <si>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</si>
  <si>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</si>
  <si>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</si>
  <si>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</si>
  <si>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</si>
  <si>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</si>
  <si>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</si>
  <si>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</si>
  <si>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</si>
  <si>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</si>
  <si>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</si>
  <si>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</si>
  <si>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</si>
  <si>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</si>
  <si>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</si>
  <si>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</si>
  <si>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</si>
  <si>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</si>
  <si>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</si>
  <si>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</si>
  <si>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</si>
  <si>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</si>
  <si>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</si>
  <si>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</si>
  <si>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</si>
  <si>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</si>
  <si>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</si>
  <si>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</si>
  <si>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</si>
  <si>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</si>
  <si>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</si>
  <si>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</si>
  <si>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</si>
  <si>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</si>
  <si>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</si>
  <si>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</si>
  <si>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</si>
  <si>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</si>
  <si>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</si>
  <si>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</si>
  <si>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</si>
  <si>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</si>
  <si>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</si>
  <si>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</si>
  <si>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</si>
  <si>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</si>
  <si>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</si>
  <si>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</si>
  <si>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</si>
  <si>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</si>
  <si>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</si>
  <si>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</si>
  <si>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</si>
  <si>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</si>
  <si>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</si>
  <si>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</si>
  <si>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</si>
  <si>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</si>
  <si>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</si>
  <si>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</si>
  <si>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</si>
  <si>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</si>
  <si>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</si>
  <si>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</si>
  <si>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</si>
  <si>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</si>
  <si>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</si>
  <si>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</si>
  <si>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</si>
  <si>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</si>
  <si>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</si>
  <si>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</si>
  <si>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</si>
  <si>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</si>
  <si>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</si>
  <si>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</si>
  <si>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</si>
  <si>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</si>
  <si>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</si>
  <si>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</si>
  <si>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</si>
  <si>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</si>
  <si>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</si>
  <si>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</si>
  <si>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</si>
  <si>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</si>
  <si>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</si>
  <si>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</si>
  <si>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</si>
  <si>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</si>
  <si>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</si>
  <si>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</si>
  <si>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</si>
  <si>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</si>
  <si>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</si>
  <si>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</si>
  <si>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</si>
  <si>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</si>
  <si>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</si>
  <si>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</si>
  <si>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</si>
  <si>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</si>
  <si>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</si>
  <si>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</si>
  <si>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</si>
  <si>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</si>
  <si>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</si>
  <si>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</si>
  <si>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</si>
  <si>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</si>
  <si>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</si>
  <si>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</si>
  <si>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</si>
  <si>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</si>
  <si>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</si>
  <si>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</si>
  <si>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</si>
  <si>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</si>
  <si>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</si>
  <si>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</si>
  <si>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</si>
  <si>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</si>
  <si>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</si>
  <si>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</si>
  <si>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</si>
  <si>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</si>
  <si>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</si>
  <si>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</si>
  <si>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</si>
  <si>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</si>
  <si>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</si>
  <si>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</si>
  <si>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</si>
  <si>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</si>
  <si>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</si>
  <si>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</si>
  <si>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</si>
  <si>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</si>
  <si>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</si>
  <si>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</si>
  <si>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</si>
  <si>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</si>
  <si>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</si>
  <si>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</si>
  <si>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</si>
  <si>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</si>
  <si>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</si>
  <si>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</si>
  <si>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</si>
  <si>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</si>
  <si>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</si>
  <si>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</si>
  <si>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</si>
  <si>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</si>
  <si>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</si>
  <si>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</si>
  <si>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</si>
  <si>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</si>
  <si>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</si>
  <si>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</si>
  <si>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</si>
  <si>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</si>
  <si>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</si>
  <si>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</si>
  <si>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</si>
  <si>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</si>
  <si>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</si>
  <si>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</si>
  <si>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</si>
  <si>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</si>
  <si>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</si>
  <si>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</si>
  <si>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</si>
  <si>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</si>
  <si>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</si>
  <si>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</si>
  <si>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</si>
  <si>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</si>
  <si>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</si>
  <si>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</si>
  <si>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</si>
  <si>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</si>
  <si>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</si>
  <si>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</si>
  <si>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</si>
  <si>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</si>
  <si>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</si>
  <si>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</si>
  <si>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</si>
  <si>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</si>
  <si>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</si>
  <si>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</si>
  <si>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</si>
  <si>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</si>
  <si>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</si>
  <si>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</si>
  <si>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</si>
  <si>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</si>
  <si>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</si>
  <si>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</si>
  <si>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</si>
  <si>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</si>
  <si>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</si>
  <si>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</si>
  <si>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</si>
  <si>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</si>
  <si>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</si>
  <si>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</si>
  <si>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</si>
  <si>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</si>
  <si>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</si>
  <si>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</si>
  <si>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</si>
  <si>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</si>
  <si>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</si>
  <si>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</si>
  <si>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</si>
  <si>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</si>
  <si>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</si>
  <si>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</si>
  <si>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</si>
  <si>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</si>
  <si>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</si>
  <si>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</si>
  <si>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</si>
  <si>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</si>
  <si>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</si>
  <si>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</si>
  <si>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</si>
  <si>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</si>
  <si>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</si>
  <si>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</si>
  <si>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</si>
  <si>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</si>
  <si>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</si>
  <si>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</si>
  <si>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</si>
  <si>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</si>
  <si>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</si>
  <si>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</si>
  <si>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</si>
  <si>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</si>
  <si>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</si>
  <si>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</si>
  <si>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</si>
  <si>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</si>
  <si>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</si>
  <si>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</si>
  <si>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</si>
  <si>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</si>
  <si>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</si>
  <si>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</si>
  <si>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</si>
  <si>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</si>
  <si>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</si>
  <si>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</si>
  <si>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</si>
  <si>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</si>
  <si>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</si>
  <si>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</si>
  <si>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</si>
  <si>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</si>
  <si>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</si>
  <si>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</si>
  <si>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</si>
  <si>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</si>
  <si>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</si>
  <si>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</si>
  <si>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</si>
  <si>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</si>
  <si>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</si>
  <si>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</si>
  <si>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</si>
  <si>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</si>
  <si>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</si>
  <si>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</si>
  <si>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</si>
  <si>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</si>
  <si>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</si>
  <si>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</si>
  <si>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</si>
  <si>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</si>
  <si>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</si>
  <si>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</si>
  <si>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</si>
  <si>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</si>
  <si>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</si>
  <si>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</si>
  <si>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</si>
  <si>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</si>
  <si>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</si>
  <si>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</si>
  <si>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</si>
  <si>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</si>
  <si>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</si>
  <si>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</si>
  <si>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</si>
  <si>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</si>
  <si>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</si>
  <si>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</si>
  <si>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</si>
  <si>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</si>
  <si>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</si>
  <si>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</si>
  <si>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</si>
  <si>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</si>
  <si>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</si>
  <si>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</si>
  <si>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</si>
  <si>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</si>
  <si>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</si>
  <si>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</si>
  <si>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</si>
  <si>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</si>
  <si>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</si>
  <si>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</si>
  <si>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</si>
  <si>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</si>
  <si>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</si>
  <si>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</si>
  <si>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</si>
  <si>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</si>
  <si>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</si>
  <si>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</si>
  <si>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</si>
  <si>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</si>
  <si>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</si>
  <si>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</si>
  <si>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</si>
  <si>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</si>
  <si>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</si>
  <si>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</si>
  <si>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</si>
  <si>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</si>
  <si>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</si>
  <si>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</si>
  <si>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</si>
  <si>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</si>
  <si>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</si>
  <si>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</si>
  <si>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</si>
  <si>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</si>
  <si>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</si>
  <si>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</si>
  <si>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</si>
  <si>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</si>
  <si>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</si>
  <si>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</si>
  <si>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</si>
  <si>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</si>
  <si>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</si>
  <si>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</si>
  <si>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</si>
  <si>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</si>
  <si>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</si>
  <si>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</si>
  <si>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</si>
  <si>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</si>
  <si>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</si>
  <si>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</si>
  <si>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</si>
  <si>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</si>
  <si>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</si>
  <si>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</si>
  <si>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</si>
  <si>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</si>
  <si>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</si>
  <si>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</si>
  <si>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</si>
  <si>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</si>
  <si>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</si>
  <si>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</si>
  <si>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</si>
  <si>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</si>
  <si>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</si>
  <si>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</si>
  <si>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</si>
  <si>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</si>
  <si>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</si>
  <si>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</si>
  <si>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</si>
  <si>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</si>
  <si>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</si>
  <si>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</si>
  <si>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</si>
  <si>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</si>
  <si>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</si>
  <si>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</si>
  <si>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</si>
  <si>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</si>
  <si>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</si>
  <si>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</si>
  <si>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</si>
  <si>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</si>
  <si>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</si>
  <si>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</si>
  <si>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</si>
  <si>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</si>
  <si>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</si>
  <si>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</si>
  <si>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</si>
  <si>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</si>
  <si>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</si>
  <si>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</si>
  <si>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</si>
  <si>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</si>
  <si>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</si>
  <si>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</si>
  <si>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</si>
  <si>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</si>
  <si>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</si>
  <si>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</si>
  <si>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</si>
  <si>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</si>
  <si>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</si>
  <si>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</si>
  <si>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</si>
  <si>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</si>
  <si>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</si>
  <si>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</si>
  <si>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</si>
  <si>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</si>
  <si>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</si>
  <si>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</si>
  <si>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</si>
  <si>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</si>
  <si>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</si>
  <si>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</si>
  <si>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</si>
  <si>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</si>
  <si>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</si>
  <si>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</si>
  <si>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</si>
  <si>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</si>
  <si>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</si>
  <si>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</si>
  <si>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</si>
  <si>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</si>
  <si>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</si>
  <si>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</si>
  <si>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</si>
  <si>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</si>
  <si>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</si>
  <si>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</si>
  <si>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</si>
  <si>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</si>
  <si>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</si>
  <si>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</si>
  <si>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</si>
  <si>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</si>
  <si>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</si>
  <si>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</si>
  <si>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</si>
  <si>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</si>
  <si>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</si>
  <si>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</si>
  <si>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</si>
  <si>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</si>
  <si>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</si>
  <si>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</si>
  <si>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</si>
  <si>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</si>
  <si>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</si>
  <si>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</si>
  <si>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</si>
  <si>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</si>
  <si>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</si>
  <si>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</si>
  <si>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</si>
  <si>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</si>
  <si>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</si>
  <si>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</si>
  <si>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</si>
  <si>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</si>
  <si>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</si>
  <si>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</si>
  <si>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</si>
  <si>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</si>
  <si>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</si>
  <si>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</si>
  <si>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</si>
  <si>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</si>
  <si>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</si>
  <si>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</si>
  <si>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</si>
  <si>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</si>
  <si>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</si>
  <si>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</si>
  <si>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</si>
  <si>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</si>
  <si>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</si>
  <si>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</si>
  <si>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</si>
  <si>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</si>
  <si>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</si>
  <si>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</si>
  <si>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</si>
  <si>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</si>
  <si>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</si>
  <si>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</si>
  <si>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</si>
  <si>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</si>
  <si>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</si>
  <si>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</si>
  <si>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</si>
  <si>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</si>
  <si>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</si>
  <si>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</si>
  <si>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</si>
  <si>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</si>
  <si>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</si>
  <si>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</si>
  <si>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</si>
  <si>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</si>
  <si>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</si>
  <si>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</si>
  <si>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</si>
  <si>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</si>
  <si>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</si>
  <si>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</si>
  <si>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</si>
  <si>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</si>
  <si>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</si>
  <si>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</si>
  <si>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</si>
  <si>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</si>
  <si>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</si>
  <si>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</si>
  <si>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</si>
  <si>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</si>
  <si>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</si>
  <si>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</si>
  <si>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</si>
  <si>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</si>
  <si>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</si>
  <si>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</si>
  <si>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</si>
  <si>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</si>
  <si>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</si>
  <si>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</si>
  <si>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</si>
  <si>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</si>
  <si>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</si>
  <si>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</si>
  <si>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</si>
  <si>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</si>
  <si>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</si>
  <si>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</si>
  <si>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</si>
  <si>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</si>
  <si>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</si>
  <si>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</si>
  <si>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</si>
  <si>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</si>
  <si>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</si>
  <si>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</si>
  <si>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</si>
  <si>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</si>
  <si>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</si>
  <si>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</si>
  <si>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</si>
  <si>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</si>
  <si>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</si>
  <si>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</si>
  <si>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</si>
  <si>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</si>
  <si>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</si>
  <si>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</si>
  <si>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</si>
  <si>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</si>
  <si>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</si>
  <si>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</si>
  <si>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</si>
  <si>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</si>
  <si>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</si>
  <si>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</si>
  <si>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</si>
  <si>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</si>
  <si>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</si>
  <si>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</si>
  <si>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</si>
  <si>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</si>
  <si>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</si>
  <si>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</si>
  <si>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</si>
  <si>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</si>
  <si>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</si>
  <si>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</si>
  <si>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</si>
  <si>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</si>
  <si>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</si>
  <si>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</si>
  <si>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</si>
  <si>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</si>
  <si>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</si>
  <si>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</si>
  <si>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</si>
  <si>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</si>
  <si>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</si>
  <si>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</si>
  <si>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</si>
  <si>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</si>
  <si>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</si>
  <si>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</si>
  <si>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</si>
  <si>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</si>
  <si>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</si>
  <si>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</si>
  <si>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</si>
  <si>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</si>
  <si>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</si>
  <si>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</si>
  <si>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</si>
  <si>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</si>
  <si>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</si>
  <si>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</si>
  <si>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</si>
  <si>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</si>
  <si>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</si>
  <si>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</si>
  <si>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</si>
  <si>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</si>
  <si>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</si>
  <si>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</si>
  <si>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</si>
  <si>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</si>
  <si>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</si>
  <si>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</si>
  <si>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</si>
  <si>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</si>
  <si>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</si>
  <si>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</si>
  <si>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</si>
  <si>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</si>
  <si>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</si>
  <si>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</si>
  <si>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</si>
  <si>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</si>
  <si>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</si>
  <si>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</si>
  <si>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</si>
  <si>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</si>
  <si>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</si>
  <si>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</si>
  <si>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</si>
  <si>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</si>
  <si>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</si>
  <si>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</si>
  <si>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</si>
  <si>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</si>
  <si>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</si>
  <si>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</si>
  <si>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</si>
  <si>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</si>
  <si>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</si>
  <si>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</si>
  <si>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</si>
  <si>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</si>
  <si>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</si>
  <si>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</si>
  <si>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</si>
  <si>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</si>
  <si>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</si>
  <si>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</si>
  <si>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</si>
  <si>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</si>
  <si>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</si>
  <si>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</si>
  <si>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</si>
  <si>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</si>
  <si>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</si>
  <si>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</si>
  <si>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</si>
  <si>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</si>
  <si>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</si>
  <si>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</si>
  <si>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</si>
  <si>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</si>
  <si>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</si>
  <si>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</si>
  <si>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</si>
  <si>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</si>
  <si>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</si>
  <si>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</si>
  <si>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</si>
  <si>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</si>
  <si>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</si>
  <si>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</si>
  <si>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</si>
  <si>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</si>
  <si>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</si>
  <si>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</si>
  <si>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</si>
  <si>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</si>
  <si>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</si>
  <si>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</si>
  <si>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</si>
  <si>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</si>
  <si>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</si>
  <si>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</si>
  <si>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</si>
  <si>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</si>
  <si>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</si>
  <si>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</si>
  <si>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</si>
  <si>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</si>
  <si>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</si>
  <si>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</si>
  <si>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</si>
  <si>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</si>
  <si>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</si>
  <si>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</si>
  <si>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</si>
  <si>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</si>
  <si>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</si>
  <si>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</si>
  <si>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</si>
  <si>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</si>
  <si>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</si>
  <si>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</si>
  <si>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</si>
  <si>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</si>
  <si>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</si>
  <si>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</si>
  <si>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</si>
  <si>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</si>
  <si>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</si>
  <si>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</si>
  <si>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</si>
  <si>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</si>
  <si>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</si>
  <si>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</si>
  <si>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</si>
  <si>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</si>
  <si>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</si>
  <si>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</si>
  <si>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</si>
  <si>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</si>
  <si>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</si>
  <si>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</si>
  <si>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</si>
  <si>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</si>
  <si>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</si>
  <si>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</si>
  <si>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</si>
  <si>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</si>
  <si>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</si>
  <si>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</si>
  <si>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</si>
  <si>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</si>
  <si>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</si>
  <si>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</si>
  <si>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</si>
  <si>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</si>
  <si>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</si>
  <si>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</si>
  <si>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</si>
  <si>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</si>
  <si>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</si>
  <si>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</si>
  <si>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</si>
  <si>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</si>
  <si>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</si>
  <si>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</si>
  <si>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</si>
  <si>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</si>
  <si>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</si>
  <si>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</si>
  <si>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</si>
  <si>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</si>
  <si>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</si>
  <si>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</si>
  <si>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</si>
  <si>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</si>
  <si>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</si>
  <si>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</si>
  <si>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</si>
  <si>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</si>
  <si>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</si>
  <si>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</si>
  <si>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</si>
  <si>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</si>
  <si>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</si>
  <si>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</si>
  <si>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</si>
  <si>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</si>
  <si>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</si>
  <si>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</si>
  <si>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</si>
  <si>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</si>
  <si>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</si>
  <si>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</si>
  <si>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</si>
  <si>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</si>
  <si>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</si>
  <si>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</si>
  <si>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</si>
  <si>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</si>
  <si>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</si>
  <si>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</si>
  <si>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</si>
  <si>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</si>
  <si>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</si>
  <si>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</si>
  <si>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</si>
  <si>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</si>
  <si>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</si>
  <si>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</si>
  <si>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</si>
  <si>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</si>
  <si>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</si>
  <si>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</si>
  <si>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</si>
  <si>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</si>
  <si>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</si>
  <si>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</si>
  <si>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</si>
  <si>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</si>
  <si>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</si>
  <si>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</si>
  <si>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</si>
  <si>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</si>
  <si>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</si>
  <si>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</si>
  <si>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</si>
  <si>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</si>
  <si>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</si>
  <si>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</si>
  <si>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</si>
  <si>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</si>
  <si>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</si>
  <si>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</si>
  <si>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</si>
  <si>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</si>
  <si>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</si>
  <si>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</si>
  <si>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</si>
  <si>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</si>
  <si>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</si>
  <si>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</si>
  <si>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</si>
  <si>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</si>
  <si>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</si>
  <si>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</si>
  <si>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</si>
  <si>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</si>
  <si>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</si>
  <si>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</si>
  <si>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</si>
  <si>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</si>
  <si>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</si>
  <si>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</si>
  <si>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</si>
  <si>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</si>
  <si>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</si>
  <si>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</si>
  <si>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</si>
  <si>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</si>
  <si>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</si>
  <si>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</si>
  <si>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</si>
  <si>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</si>
  <si>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</si>
  <si>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</si>
  <si>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</si>
  <si>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</si>
  <si>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</si>
  <si>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</si>
  <si>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</si>
  <si>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</si>
  <si>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</si>
  <si>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</si>
  <si>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</si>
  <si>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</si>
  <si>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</si>
  <si>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</si>
  <si>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</si>
  <si>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</si>
  <si>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</si>
  <si>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</si>
  <si>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</si>
  <si>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</si>
  <si>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</si>
  <si>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</si>
  <si>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</si>
  <si>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</si>
  <si>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</si>
  <si>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</si>
  <si>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</si>
  <si>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</si>
  <si>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</si>
  <si>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</si>
  <si>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</si>
  <si>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</si>
  <si>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</si>
  <si>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</si>
  <si>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</si>
  <si>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</si>
  <si>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</si>
  <si>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</si>
  <si>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</si>
  <si>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</si>
  <si>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</si>
  <si>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</si>
  <si>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</si>
  <si>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</si>
  <si>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</si>
  <si>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</si>
  <si>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</si>
  <si>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</si>
  <si>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</si>
  <si>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</si>
  <si>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</si>
  <si>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</si>
  <si>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</si>
  <si>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</si>
  <si>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</si>
  <si>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</si>
  <si>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</si>
  <si>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</si>
  <si>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</si>
  <si>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</si>
  <si>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</si>
  <si>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</si>
  <si>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</si>
  <si>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</si>
  <si>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</si>
  <si>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</si>
  <si>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</si>
  <si>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</si>
  <si>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</si>
  <si>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</si>
  <si>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</si>
  <si>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</si>
  <si>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</si>
  <si>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</si>
  <si>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</si>
  <si>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</si>
  <si>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</si>
  <si>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</si>
  <si>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</si>
  <si>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</si>
  <si>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</si>
  <si>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</si>
  <si>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</si>
  <si>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</si>
  <si>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</si>
  <si>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</si>
  <si>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</si>
  <si>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</si>
  <si>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</si>
  <si>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</si>
  <si>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</si>
  <si>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</si>
  <si>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</si>
  <si>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</si>
  <si>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</si>
  <si>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</si>
  <si>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</si>
  <si>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</si>
  <si>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</si>
  <si>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</si>
  <si>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</si>
  <si>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</si>
  <si>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</si>
  <si>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</si>
  <si>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</si>
  <si>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</si>
  <si>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</si>
  <si>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</si>
  <si>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</si>
  <si>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</si>
  <si>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</si>
  <si>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</si>
  <si>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</si>
  <si>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</si>
  <si>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</si>
  <si>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</si>
  <si>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</si>
  <si>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</si>
  <si>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</si>
  <si>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</si>
  <si>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</si>
  <si>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</si>
  <si>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</si>
  <si>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</si>
  <si>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</si>
  <si>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</si>
  <si>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</si>
  <si>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</si>
  <si>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</si>
  <si>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</si>
  <si>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</si>
  <si>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</si>
  <si>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</si>
  <si>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</si>
  <si>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</si>
  <si>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</si>
  <si>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</si>
  <si>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</si>
  <si>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</si>
  <si>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</si>
  <si>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</si>
  <si>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</si>
  <si>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</si>
  <si>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</si>
  <si>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</si>
  <si>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</si>
  <si>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</si>
  <si>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</si>
  <si>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</si>
  <si>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</si>
  <si>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</si>
  <si>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</si>
  <si>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</si>
  <si>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</si>
  <si>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</si>
  <si>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</si>
  <si>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</si>
  <si>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</si>
  <si>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</si>
  <si>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</si>
  <si>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</si>
  <si>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</si>
  <si>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</si>
  <si>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</si>
  <si>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</si>
  <si>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</si>
  <si>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</si>
  <si>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</si>
  <si>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</si>
  <si>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</si>
  <si>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</si>
  <si>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</si>
  <si>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</si>
  <si>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</si>
  <si>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</si>
  <si>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</si>
  <si>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</si>
  <si>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</si>
  <si>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</si>
  <si>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</si>
  <si>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</si>
  <si>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</si>
  <si>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</si>
  <si>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</si>
  <si>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</si>
  <si>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</si>
  <si>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</si>
  <si>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</si>
  <si>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</si>
  <si>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</si>
  <si>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</si>
  <si>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</si>
  <si>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</si>
  <si>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</si>
  <si>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</si>
  <si>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</si>
  <si>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</si>
  <si>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</si>
  <si>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</si>
  <si>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</si>
  <si>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</si>
  <si>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</si>
  <si>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</si>
  <si>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</si>
  <si>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</si>
  <si>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</si>
  <si>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</si>
  <si>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</si>
  <si>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</si>
  <si>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</si>
  <si>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</si>
  <si>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</si>
  <si>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</si>
  <si>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</si>
  <si>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</si>
  <si>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</si>
  <si>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</si>
  <si>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</si>
  <si>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</si>
  <si>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</si>
  <si>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</si>
  <si>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</si>
  <si>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</si>
  <si>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</si>
  <si>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</si>
  <si>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</si>
  <si>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</si>
  <si>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</si>
  <si>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</si>
  <si>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</si>
  <si>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</si>
  <si>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</si>
  <si>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</si>
  <si>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</si>
  <si>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</si>
  <si>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</si>
  <si>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</si>
  <si>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</si>
  <si>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</si>
  <si>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</si>
  <si>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</si>
  <si>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</si>
  <si>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</si>
  <si>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</si>
  <si>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</si>
  <si>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</si>
  <si>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</si>
  <si>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</si>
  <si>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</si>
  <si>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</si>
  <si>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</si>
  <si>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</si>
  <si>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</si>
  <si>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</si>
  <si>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</si>
  <si>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</si>
  <si>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</si>
  <si>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</si>
  <si>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</si>
  <si>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</si>
  <si>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</si>
  <si>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</si>
  <si>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</si>
  <si>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</si>
  <si>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</si>
  <si>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</si>
  <si>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</si>
  <si>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</si>
  <si>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</si>
  <si>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</si>
  <si>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</si>
  <si>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</si>
  <si>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</si>
  <si>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</si>
  <si>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</si>
  <si>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</si>
  <si>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</si>
  <si>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</si>
  <si>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</si>
  <si>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</si>
  <si>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</si>
  <si>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</si>
  <si>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</si>
  <si>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</si>
  <si>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</si>
  <si>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</si>
  <si>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</si>
  <si>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</si>
  <si>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</si>
  <si>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</si>
  <si>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</si>
  <si>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</si>
  <si>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</si>
  <si>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</si>
  <si>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</si>
  <si>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</si>
  <si>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</si>
  <si>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</si>
  <si>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</si>
  <si>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</si>
  <si>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</si>
  <si>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</si>
  <si>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</si>
  <si>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</si>
  <si>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</si>
  <si>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</si>
  <si>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</si>
  <si>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</si>
  <si>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</si>
  <si>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</si>
  <si>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</si>
  <si>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</si>
  <si>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</si>
  <si>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</si>
  <si>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</si>
  <si>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</si>
  <si>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</si>
  <si>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</si>
  <si>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</si>
  <si>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</si>
  <si>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</si>
  <si>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</si>
  <si>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</si>
  <si>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</si>
  <si>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</si>
  <si>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</si>
  <si>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</si>
  <si>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</si>
  <si>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</si>
  <si>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</si>
  <si>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</si>
  <si>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</si>
  <si>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</si>
  <si>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</si>
  <si>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</si>
  <si>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</si>
  <si>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</si>
  <si>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</si>
  <si>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</si>
  <si>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</si>
  <si>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</si>
  <si>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</si>
  <si>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</si>
  <si>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</si>
  <si>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</si>
  <si>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</si>
  <si>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</si>
  <si>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</si>
  <si>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</si>
  <si>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</si>
  <si>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</si>
  <si>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</si>
  <si>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</si>
  <si>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</si>
  <si>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</si>
  <si>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</si>
  <si>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</si>
  <si>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</si>
  <si>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</si>
  <si>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</si>
  <si>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</si>
  <si>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</si>
  <si>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</si>
  <si>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</si>
  <si>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</si>
  <si>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</si>
  <si>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</si>
  <si>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</si>
  <si>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</si>
  <si>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</si>
  <si>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</si>
  <si>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</si>
  <si>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</si>
  <si>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</si>
  <si>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</si>
  <si>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</si>
  <si>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</si>
  <si>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</si>
  <si>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</si>
  <si>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</si>
  <si>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</si>
  <si>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</si>
  <si>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</si>
  <si>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</si>
  <si>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</si>
  <si>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</si>
  <si>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</si>
  <si>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</si>
  <si>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</si>
  <si>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</si>
  <si>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</si>
  <si>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</si>
  <si>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</si>
  <si>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</si>
  <si>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</si>
  <si>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</si>
  <si>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</si>
  <si>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</si>
  <si>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</si>
  <si>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</si>
  <si>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</si>
  <si>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</si>
  <si>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</si>
  <si>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</si>
  <si>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</si>
  <si>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</si>
  <si>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</si>
  <si>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</si>
  <si>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</si>
  <si>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</si>
  <si>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</si>
  <si>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</si>
  <si>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</si>
  <si>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</si>
  <si>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</si>
  <si>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</si>
  <si>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</si>
  <si>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</si>
  <si>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</si>
  <si>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</si>
  <si>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</si>
  <si>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</si>
  <si>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</si>
  <si>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</si>
  <si>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</si>
  <si>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</si>
  <si>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</si>
  <si>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</si>
  <si>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</si>
  <si>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</si>
  <si>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</si>
  <si>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</si>
  <si>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</si>
  <si>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</si>
  <si>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</si>
  <si>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</si>
  <si>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</si>
  <si>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</si>
  <si>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</si>
  <si>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</si>
  <si>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</si>
  <si>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</si>
  <si>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</si>
  <si>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</si>
  <si>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</si>
  <si>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</si>
  <si>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</si>
  <si>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</si>
  <si>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</si>
  <si>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</si>
  <si>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</si>
  <si>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</si>
  <si>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</si>
  <si>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</si>
  <si>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</si>
  <si>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</si>
  <si>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</si>
  <si>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</si>
  <si>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</si>
  <si>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</si>
  <si>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</si>
  <si>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</si>
  <si>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</si>
  <si>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</si>
  <si>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</si>
  <si>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</si>
  <si>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</si>
  <si>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</si>
  <si>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</si>
  <si>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</si>
  <si>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</si>
  <si>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</si>
  <si>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</si>
  <si>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</si>
  <si>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</si>
  <si>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</si>
  <si>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</si>
  <si>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</si>
  <si>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</si>
  <si>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</si>
  <si>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</si>
  <si>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</si>
  <si>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</si>
  <si>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</si>
  <si>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</si>
  <si>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</si>
  <si>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</si>
  <si>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</si>
  <si>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</si>
  <si>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</si>
  <si>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</si>
  <si>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</si>
  <si>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</si>
  <si>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</si>
  <si>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</si>
  <si>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</si>
  <si>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</si>
  <si>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</si>
  <si>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</si>
  <si>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</si>
  <si>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</si>
  <si>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</si>
  <si>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</si>
  <si>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</si>
  <si>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</si>
  <si>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</si>
  <si>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</si>
  <si>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</si>
  <si>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</si>
  <si>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</si>
  <si>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</si>
  <si>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</si>
  <si>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</si>
  <si>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</si>
  <si>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</si>
  <si>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</si>
  <si>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</si>
  <si>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</si>
  <si>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</si>
  <si>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</si>
  <si>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</si>
  <si>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</si>
  <si>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</si>
  <si>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</si>
  <si>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</si>
  <si>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</si>
  <si>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</si>
  <si>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</si>
  <si>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</si>
  <si>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</si>
  <si>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</si>
  <si>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</si>
  <si>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</si>
  <si>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</si>
  <si>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</si>
  <si>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</si>
  <si>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</si>
  <si>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</si>
  <si>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</si>
  <si>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</si>
  <si>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</si>
  <si>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</si>
  <si>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</si>
  <si>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</si>
  <si>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</si>
  <si>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</si>
  <si>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</si>
  <si>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</si>
  <si>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</si>
  <si>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</si>
  <si>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</si>
  <si>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</si>
  <si>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</si>
  <si>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</si>
  <si>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</si>
  <si>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</si>
  <si>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</si>
  <si>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</si>
  <si>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</si>
  <si>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</si>
  <si>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</si>
  <si>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</si>
  <si>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</si>
  <si>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</si>
  <si>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</si>
  <si>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</si>
  <si>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</si>
  <si>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</si>
  <si>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</si>
  <si>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</si>
  <si>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</si>
  <si>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</si>
  <si>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</si>
  <si>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</si>
  <si>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</si>
  <si>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</si>
  <si>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</si>
  <si>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</si>
  <si>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</si>
  <si>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</si>
  <si>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</si>
  <si>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</si>
  <si>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</si>
  <si>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</si>
  <si>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</si>
  <si>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</si>
  <si>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</si>
  <si>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</si>
  <si>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</si>
  <si>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</si>
  <si>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</si>
  <si>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</si>
  <si>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</si>
  <si>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</si>
  <si>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</si>
  <si>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</si>
  <si>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</si>
  <si>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</si>
  <si>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</si>
  <si>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</si>
  <si>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</si>
  <si>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</si>
  <si>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</si>
  <si>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</si>
  <si>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</si>
  <si>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</si>
  <si>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</si>
  <si>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</si>
  <si>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</si>
  <si>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</si>
  <si>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</si>
  <si>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</si>
  <si>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</si>
  <si>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</si>
  <si>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</si>
  <si>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</si>
  <si>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</si>
  <si>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</si>
  <si>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</si>
  <si>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</si>
  <si>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</si>
  <si>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</si>
  <si>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</si>
  <si>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</si>
  <si>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</si>
  <si>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</si>
  <si>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</si>
  <si>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</si>
  <si>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</si>
  <si>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</si>
  <si>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</si>
  <si>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</si>
  <si>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</si>
  <si>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</si>
  <si>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</si>
  <si>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</si>
  <si>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</si>
  <si>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</si>
  <si>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</si>
  <si>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</si>
  <si>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</si>
  <si>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</si>
  <si>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</si>
  <si>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</si>
  <si>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</si>
  <si>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</si>
  <si>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</si>
  <si>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</si>
  <si>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</si>
  <si>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</si>
  <si>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</si>
  <si>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</si>
  <si>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</si>
  <si>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</si>
  <si>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</si>
  <si>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</si>
  <si>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</si>
  <si>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</si>
  <si>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</si>
  <si>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</si>
  <si>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</si>
  <si>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</si>
  <si>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</si>
  <si>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</si>
  <si>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</si>
  <si>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</si>
  <si>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</si>
  <si>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</si>
  <si>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</si>
  <si>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</si>
  <si>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</si>
  <si>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</si>
  <si>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</si>
  <si>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</si>
  <si>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</si>
  <si>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</si>
  <si>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</si>
  <si>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</si>
  <si>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</si>
  <si>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</si>
  <si>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</si>
  <si>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</si>
  <si>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</si>
  <si>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</si>
  <si>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</si>
  <si>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</si>
  <si>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</si>
  <si>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</si>
  <si>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</si>
  <si>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</si>
  <si>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</si>
  <si>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</si>
  <si>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</si>
  <si>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</si>
  <si>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</si>
  <si>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</si>
  <si>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</si>
  <si>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</si>
  <si>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</si>
  <si>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</si>
  <si>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</si>
  <si>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</si>
  <si>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</si>
  <si>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</si>
  <si>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</si>
  <si>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</si>
  <si>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</si>
  <si>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</si>
  <si>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</si>
  <si>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</si>
  <si>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</si>
  <si>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</si>
  <si>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</si>
  <si>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</si>
  <si>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</si>
  <si>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</si>
  <si>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</si>
  <si>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</si>
  <si>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</si>
  <si>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</si>
  <si>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</si>
  <si>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</si>
  <si>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</si>
  <si>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</si>
  <si>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</si>
  <si>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</si>
  <si>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</si>
  <si>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</si>
  <si>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</si>
  <si>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</si>
  <si>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</si>
  <si>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</si>
  <si>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</si>
  <si>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</si>
  <si>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</si>
  <si>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</si>
  <si>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</si>
  <si>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</si>
  <si>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</si>
  <si>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</si>
  <si>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</si>
  <si>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</si>
  <si>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</si>
  <si>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</si>
  <si>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</si>
  <si>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</si>
  <si>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</si>
  <si>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</si>
  <si>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</si>
  <si>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</si>
  <si>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</si>
  <si>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</si>
  <si>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</si>
  <si>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</si>
  <si>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</si>
  <si>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</si>
  <si>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</si>
  <si>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</si>
  <si>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</si>
  <si>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</si>
  <si>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</si>
  <si>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</si>
  <si>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</si>
  <si>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</si>
  <si>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</si>
  <si>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</si>
  <si>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</si>
  <si>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</si>
  <si>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</si>
  <si>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</si>
  <si>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</si>
  <si>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</si>
  <si>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</si>
  <si>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</si>
  <si>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</si>
  <si>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</si>
  <si>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</si>
  <si>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</si>
  <si>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</si>
  <si>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</si>
  <si>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</si>
  <si>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</si>
  <si>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</si>
  <si>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</si>
  <si>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</si>
  <si>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</si>
  <si>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</si>
  <si>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</si>
  <si>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</si>
  <si>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</si>
  <si>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</si>
  <si>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</si>
  <si>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</si>
  <si>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</si>
  <si>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</si>
  <si>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</si>
  <si>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</si>
  <si>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</si>
  <si>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</si>
  <si>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</si>
  <si>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</si>
  <si>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</si>
  <si>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</si>
  <si>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</si>
  <si>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</si>
  <si>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</si>
  <si>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</si>
  <si>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</si>
  <si>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</si>
  <si>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</si>
  <si>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</si>
  <si>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</si>
  <si>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</si>
  <si>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</si>
  <si>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</si>
  <si>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</si>
  <si>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</si>
  <si>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</si>
  <si>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</si>
  <si>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</si>
  <si>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</si>
  <si>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</si>
  <si>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</si>
  <si>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</si>
  <si>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</si>
  <si>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</si>
  <si>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</si>
  <si>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</si>
  <si>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</si>
  <si>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</si>
  <si>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</si>
  <si>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</si>
  <si>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</si>
  <si>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</si>
  <si>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</si>
  <si>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</si>
  <si>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</si>
  <si>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</si>
  <si>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</si>
  <si>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</si>
  <si>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</si>
  <si>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</si>
  <si>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</si>
  <si>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</si>
  <si>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</si>
  <si>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</si>
  <si>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</si>
  <si>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</si>
  <si>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</si>
  <si>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</si>
  <si>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</si>
  <si>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</si>
  <si>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</si>
  <si>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</si>
  <si>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</si>
  <si>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</si>
  <si>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</si>
  <si>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</si>
  <si>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</si>
  <si>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</si>
  <si>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</si>
  <si>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</si>
  <si>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</si>
  <si>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</si>
  <si>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</si>
  <si>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</si>
  <si>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</si>
  <si>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</si>
  <si>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</si>
  <si>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</si>
  <si>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</si>
  <si>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</si>
  <si>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</si>
  <si>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</si>
  <si>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</si>
  <si>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</si>
  <si>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</si>
  <si>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</si>
  <si>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</si>
  <si>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</si>
  <si>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</si>
  <si>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</si>
  <si>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</si>
  <si>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</si>
  <si>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</si>
  <si>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</si>
  <si>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</si>
  <si>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</si>
  <si>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</si>
  <si>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</si>
  <si>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</si>
  <si>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</si>
  <si>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</si>
  <si>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</si>
  <si>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</si>
  <si>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</si>
  <si>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</si>
  <si>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</si>
  <si>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</si>
  <si>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</si>
  <si>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</si>
  <si>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</si>
  <si>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</si>
  <si>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</si>
  <si>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</si>
  <si>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</si>
  <si>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</si>
  <si>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</si>
  <si>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</si>
  <si>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</si>
  <si>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</si>
  <si>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</si>
  <si>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</si>
  <si>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</si>
  <si>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</si>
  <si>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</si>
  <si>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</si>
  <si>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</si>
  <si>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</si>
  <si>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</si>
  <si>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</si>
  <si>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</si>
  <si>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</si>
  <si>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</si>
  <si>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</si>
  <si>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</si>
  <si>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</si>
  <si>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</si>
  <si>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</si>
  <si>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</si>
  <si>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</si>
  <si>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</si>
  <si>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</si>
  <si>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</si>
  <si>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</si>
  <si>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</si>
  <si>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</si>
  <si>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</si>
  <si>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</si>
  <si>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</si>
  <si>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</si>
  <si>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</si>
  <si>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</si>
  <si>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</si>
  <si>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</si>
  <si>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</si>
  <si>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</si>
  <si>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</si>
  <si>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</si>
  <si>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</si>
  <si>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</si>
  <si>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</si>
  <si>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</si>
  <si>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</si>
  <si>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</si>
  <si>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</si>
  <si>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</si>
  <si>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</si>
  <si>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</si>
  <si>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</si>
  <si>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</si>
  <si>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</si>
  <si>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</si>
  <si>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</si>
  <si>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</si>
  <si>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</si>
  <si>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</si>
  <si>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</si>
  <si>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</si>
  <si>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</si>
  <si>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</si>
  <si>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</si>
  <si>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</si>
  <si>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</si>
  <si>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</si>
  <si>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</si>
  <si>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</si>
  <si>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</si>
  <si>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</si>
  <si>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</si>
  <si>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</si>
  <si>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</si>
  <si>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</si>
  <si>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</si>
  <si>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</si>
  <si>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</si>
  <si>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</si>
  <si>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</si>
  <si>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</si>
  <si>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</si>
  <si>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</si>
  <si>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</si>
  <si>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</si>
  <si>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</si>
  <si>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</si>
  <si>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</si>
  <si>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</si>
  <si>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</si>
  <si>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</si>
  <si>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</si>
  <si>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</si>
  <si>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</si>
  <si>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</si>
  <si>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</si>
  <si>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</si>
  <si>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</si>
  <si>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</si>
  <si>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</si>
  <si>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</si>
  <si>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</si>
  <si>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</si>
  <si>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</si>
  <si>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</si>
  <si>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</si>
  <si>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</si>
  <si>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</si>
  <si>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</si>
  <si>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</si>
  <si>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</si>
  <si>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</si>
  <si>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</si>
  <si>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</si>
  <si>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</si>
  <si>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</si>
  <si>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</si>
  <si>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</si>
  <si>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</si>
  <si>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</si>
  <si>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</si>
  <si>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</si>
  <si>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</si>
  <si>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</si>
  <si>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</si>
  <si>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</si>
  <si>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</si>
  <si>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</si>
  <si>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</si>
  <si>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</si>
  <si>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</si>
  <si>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</si>
  <si>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</si>
  <si>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</si>
  <si>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</si>
  <si>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</si>
  <si>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</si>
  <si>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</si>
  <si>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</si>
  <si>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</si>
  <si>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</si>
  <si>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</si>
  <si>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</si>
  <si>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</si>
  <si>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</si>
  <si>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</si>
  <si>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</si>
  <si>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</si>
  <si>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</si>
  <si>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</si>
  <si>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</si>
  <si>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</si>
  <si>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</si>
  <si>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</si>
  <si>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</si>
  <si>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</si>
  <si>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</si>
  <si>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</si>
  <si>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</si>
  <si>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</si>
  <si>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</si>
  <si>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</si>
  <si>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</si>
  <si>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</si>
  <si>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</si>
  <si>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</si>
  <si>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</si>
  <si>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</si>
  <si>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</si>
  <si>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</si>
  <si>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</si>
  <si>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</si>
  <si>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</si>
  <si>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</si>
  <si>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</si>
  <si>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</si>
  <si>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</si>
  <si>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</si>
  <si>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</si>
  <si>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</si>
  <si>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</si>
  <si>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</si>
  <si>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</si>
  <si>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</si>
  <si>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</si>
  <si>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</si>
  <si>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</si>
  <si>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</si>
  <si>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</si>
  <si>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</si>
  <si>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</si>
  <si>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</si>
  <si>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</si>
  <si>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</si>
  <si>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</si>
  <si>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</si>
  <si>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</si>
  <si>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</si>
  <si>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</si>
  <si>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</si>
  <si>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</si>
  <si>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</si>
  <si>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</si>
  <si>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</si>
  <si>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</si>
  <si>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</si>
  <si>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</si>
  <si>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</si>
  <si>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</si>
  <si>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</si>
  <si>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</si>
  <si>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</si>
  <si>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</si>
  <si>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</si>
  <si>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</si>
  <si>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</si>
  <si>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</si>
  <si>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</si>
  <si>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</si>
  <si>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</si>
  <si>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</si>
  <si>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</si>
  <si>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</si>
  <si>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</si>
  <si>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</si>
  <si>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</si>
  <si>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</si>
  <si>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</si>
  <si>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</si>
  <si>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</si>
  <si>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</si>
  <si>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</si>
  <si>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</si>
  <si>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</si>
  <si>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</si>
  <si>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</si>
  <si>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</si>
  <si>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</si>
  <si>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</si>
  <si>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</si>
  <si>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</si>
  <si>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</si>
  <si>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</si>
  <si>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</si>
  <si>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</si>
  <si>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</si>
  <si>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</si>
  <si>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</si>
  <si>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</si>
  <si>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</si>
  <si>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</si>
  <si>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</si>
  <si>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</si>
  <si>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</si>
  <si>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</si>
  <si>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</si>
  <si>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</si>
  <si>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</si>
  <si>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</si>
  <si>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</si>
  <si>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</si>
  <si>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</si>
  <si>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</si>
  <si>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</si>
  <si>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</si>
  <si>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</si>
  <si>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</si>
  <si>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</si>
  <si>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</si>
  <si>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</si>
  <si>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</si>
  <si>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</si>
  <si>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</si>
  <si>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</si>
  <si>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</si>
  <si>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</si>
  <si>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</si>
  <si>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</si>
  <si>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</si>
  <si>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</si>
  <si>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</si>
  <si>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</si>
  <si>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</si>
  <si>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</si>
  <si>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</si>
  <si>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</si>
  <si>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</si>
  <si>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</si>
  <si>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</si>
  <si>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</si>
  <si>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</si>
  <si>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</si>
  <si>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</si>
  <si>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</si>
  <si>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</si>
  <si>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</si>
  <si>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</si>
  <si>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</si>
  <si>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</si>
  <si>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</si>
  <si>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</si>
  <si>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</si>
  <si>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</si>
  <si>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</si>
  <si>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</si>
  <si>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</si>
  <si>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</si>
  <si>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</si>
  <si>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</si>
  <si>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</si>
  <si>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</si>
  <si>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</si>
  <si>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</si>
  <si>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</si>
  <si>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</si>
  <si>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</si>
  <si>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</si>
  <si>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</si>
  <si>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</si>
  <si>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</si>
  <si>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</si>
  <si>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</si>
  <si>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</si>
  <si>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</si>
  <si>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</si>
  <si>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</si>
  <si>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</si>
  <si>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</si>
  <si>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</si>
  <si>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</si>
  <si>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</si>
  <si>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</si>
  <si>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</si>
  <si>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</si>
  <si>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</si>
  <si>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</si>
  <si>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</si>
  <si>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</si>
  <si>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</si>
  <si>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</si>
  <si>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</si>
  <si>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</si>
  <si>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</si>
  <si>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</si>
  <si>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</si>
  <si>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</si>
  <si>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</si>
  <si>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</si>
  <si>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</si>
  <si>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</si>
  <si>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</si>
  <si>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</si>
  <si>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</si>
  <si>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</si>
  <si>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</si>
  <si>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</si>
  <si>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</si>
  <si>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</si>
  <si>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</si>
  <si>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</si>
  <si>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</si>
  <si>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</si>
  <si>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</si>
  <si>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</si>
  <si>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</si>
  <si>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</si>
  <si>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</si>
  <si>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</si>
  <si>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</si>
  <si>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</si>
  <si>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</si>
  <si>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</si>
  <si>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</si>
  <si>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</si>
  <si>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</si>
  <si>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</si>
  <si>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</si>
  <si>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</si>
  <si>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</si>
  <si>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</si>
  <si>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</si>
  <si>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</si>
  <si>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</si>
  <si>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</si>
  <si>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</si>
  <si>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</si>
  <si>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</si>
  <si>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</si>
  <si>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</si>
  <si>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</si>
  <si>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</si>
  <si>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</si>
  <si>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</si>
  <si>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</si>
  <si>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</si>
  <si>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</si>
  <si>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</si>
  <si>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</si>
  <si>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</si>
  <si>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</si>
  <si>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</si>
  <si>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</si>
  <si>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</si>
  <si>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</si>
  <si>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</si>
  <si>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</si>
  <si>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</si>
  <si>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</si>
  <si>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</si>
  <si>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</si>
  <si>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</si>
  <si>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</si>
  <si>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</si>
  <si>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</si>
  <si>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</si>
  <si>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</si>
  <si>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</si>
  <si>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</si>
  <si>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</si>
  <si>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</si>
  <si>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</si>
  <si>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</si>
  <si>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</si>
  <si>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</si>
  <si>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</si>
  <si>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</si>
  <si>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</si>
  <si>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</si>
  <si>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</si>
  <si>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</si>
  <si>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</si>
  <si>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</si>
  <si>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</si>
  <si>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</si>
  <si>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</si>
  <si>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</si>
  <si>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</si>
  <si>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</si>
  <si>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</si>
  <si>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</si>
  <si>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</si>
  <si>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</si>
  <si>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</si>
  <si>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</si>
  <si>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</si>
  <si>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</si>
  <si>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</si>
  <si>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</si>
  <si>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</si>
  <si>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</si>
  <si>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</si>
  <si>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</si>
  <si>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</si>
  <si>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</si>
  <si>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</si>
  <si>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</si>
  <si>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</si>
  <si>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</si>
  <si>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</si>
  <si>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</si>
  <si>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</si>
  <si>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</si>
  <si>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</si>
  <si>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</si>
  <si>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</si>
  <si>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</si>
  <si>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</si>
  <si>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</si>
  <si>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</si>
  <si>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</si>
  <si>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</si>
  <si>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</si>
  <si>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</si>
  <si>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</si>
  <si>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</si>
  <si>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</si>
  <si>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</si>
  <si>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</si>
  <si>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</si>
  <si>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</si>
  <si>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</si>
  <si>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</si>
  <si>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</si>
  <si>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</si>
  <si>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</si>
  <si>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</si>
  <si>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</si>
  <si>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</si>
  <si>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</si>
  <si>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</si>
  <si>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</si>
  <si>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</si>
  <si>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</si>
  <si>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</si>
  <si>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</si>
  <si>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</si>
  <si>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</si>
  <si>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</si>
  <si>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</si>
  <si>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</si>
  <si>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</si>
  <si>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</si>
  <si>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</si>
  <si>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</si>
  <si>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</si>
  <si>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</si>
  <si>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</si>
  <si>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</si>
  <si>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</si>
  <si>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</si>
  <si>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</si>
  <si>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</si>
  <si>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</si>
  <si>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</si>
  <si>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</si>
  <si>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</si>
  <si>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</si>
  <si>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</si>
  <si>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</si>
  <si>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</si>
  <si>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</si>
  <si>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</si>
  <si>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</si>
  <si>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</si>
  <si>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</si>
  <si>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</si>
  <si>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</si>
  <si>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</si>
  <si>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</si>
  <si>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</si>
  <si>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</si>
  <si>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</si>
  <si>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</si>
  <si>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</si>
  <si>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</si>
  <si>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</si>
  <si>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</si>
  <si>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</si>
  <si>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</si>
  <si>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</si>
  <si>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</si>
  <si>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</si>
  <si>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</si>
  <si>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</si>
  <si>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</si>
  <si>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</si>
  <si>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</si>
  <si>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</si>
  <si>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</si>
  <si>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</si>
  <si>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</si>
  <si>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</si>
  <si>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</si>
  <si>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</si>
  <si>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</si>
  <si>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</si>
  <si>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</si>
  <si>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</si>
  <si>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</si>
  <si>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</si>
  <si>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</si>
  <si>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</si>
  <si>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</si>
  <si>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</si>
  <si>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</si>
  <si>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</si>
  <si>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</si>
  <si>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</si>
  <si>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</si>
  <si>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</si>
  <si>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</si>
  <si>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</si>
  <si>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</si>
  <si>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</si>
  <si>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</si>
  <si>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</si>
  <si>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</si>
  <si>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</si>
  <si>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</si>
  <si>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</si>
  <si>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</si>
  <si>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</si>
  <si>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</si>
  <si>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</si>
  <si>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</si>
  <si>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</si>
  <si>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</si>
  <si>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</si>
  <si>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</si>
  <si>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</si>
  <si>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</si>
  <si>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</si>
  <si>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</si>
  <si>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</si>
  <si>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</si>
  <si>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</si>
  <si>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</si>
  <si>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</si>
  <si>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</si>
  <si>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</si>
  <si>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</si>
  <si>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</si>
  <si>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</si>
  <si>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</si>
  <si>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</si>
  <si>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</si>
  <si>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</si>
  <si>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</si>
  <si>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</si>
  <si>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</si>
  <si>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</si>
  <si>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</si>
  <si>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</si>
  <si>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</si>
  <si>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</si>
  <si>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</si>
  <si>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</si>
  <si>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</si>
  <si>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</si>
  <si>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</si>
  <si>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</si>
  <si>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</si>
  <si>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</si>
  <si>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</si>
  <si>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</si>
  <si>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</si>
  <si>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</si>
  <si>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</si>
  <si>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</si>
  <si>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</si>
  <si>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</si>
  <si>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</si>
  <si>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</si>
  <si>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</si>
  <si>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</si>
  <si>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</si>
  <si>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</si>
  <si>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</si>
  <si>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</si>
  <si>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</si>
  <si>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</si>
  <si>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</si>
  <si>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</si>
  <si>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</si>
  <si>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</si>
  <si>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</si>
  <si>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</si>
  <si>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</si>
  <si>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</si>
  <si>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</si>
  <si>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</si>
  <si>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</si>
  <si>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</si>
  <si>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</si>
  <si>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</si>
  <si>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</si>
  <si>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</si>
  <si>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</si>
  <si>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</si>
  <si>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</si>
  <si>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</si>
  <si>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</si>
  <si>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</si>
  <si>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</si>
  <si>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</si>
  <si>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</si>
  <si>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</si>
  <si>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</si>
  <si>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</si>
  <si>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</si>
  <si>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</si>
  <si>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</si>
  <si>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</si>
  <si>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</si>
  <si>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</si>
  <si>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</si>
  <si>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</si>
  <si>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</si>
  <si>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</si>
  <si>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</si>
  <si>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</si>
  <si>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</si>
  <si>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</si>
  <si>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</si>
  <si>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</si>
  <si>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</si>
  <si>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</si>
  <si>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</si>
  <si>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</si>
  <si>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</si>
  <si>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</si>
  <si>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</si>
  <si>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</si>
  <si>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</si>
  <si>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</si>
  <si>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</si>
  <si>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</si>
  <si>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</si>
  <si>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</si>
  <si>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</si>
  <si>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</si>
  <si>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</si>
  <si>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</si>
  <si>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</si>
  <si>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</si>
  <si>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</si>
  <si>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</si>
  <si>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</si>
  <si>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</si>
  <si>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</si>
  <si>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</si>
  <si>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</si>
  <si>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</si>
  <si>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</si>
  <si>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</si>
  <si>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</si>
  <si>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</si>
  <si>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</si>
  <si>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</si>
  <si>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</si>
  <si>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</si>
  <si>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</si>
  <si>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</si>
  <si>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</si>
  <si>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</si>
  <si>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</si>
  <si>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</si>
  <si>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</si>
  <si>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</si>
  <si>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</si>
  <si>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</si>
  <si>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</si>
  <si>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</si>
  <si>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</si>
  <si>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</si>
  <si>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</si>
  <si>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</si>
  <si>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</si>
  <si>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</si>
  <si>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</si>
  <si>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</si>
  <si>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</si>
  <si>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</si>
  <si>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</si>
  <si>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</si>
  <si>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</si>
  <si>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</si>
  <si>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</si>
  <si>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</si>
  <si>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</si>
  <si>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</si>
  <si>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</si>
  <si>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</si>
  <si>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</si>
  <si>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</si>
  <si>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</si>
  <si>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</si>
  <si>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</si>
  <si>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</si>
  <si>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</si>
  <si>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</si>
  <si>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</si>
  <si>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</si>
  <si>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</si>
  <si>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</si>
  <si>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</si>
  <si>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</si>
  <si>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</si>
  <si>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</si>
  <si>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</si>
  <si>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</si>
  <si>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</si>
  <si>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</si>
  <si>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</si>
  <si>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</si>
  <si>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</si>
  <si>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</si>
  <si>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</si>
  <si>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</si>
  <si>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</si>
  <si>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</si>
  <si>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</si>
  <si>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</si>
  <si>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</si>
  <si>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</si>
  <si>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</si>
  <si>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</si>
  <si>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</si>
  <si>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</si>
  <si>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</si>
  <si>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</si>
  <si>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</si>
  <si>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</si>
  <si>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</si>
  <si>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</si>
  <si>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</si>
  <si>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</si>
  <si>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</si>
  <si>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</si>
  <si>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</si>
  <si>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</si>
  <si>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</si>
  <si>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</si>
  <si>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</si>
  <si>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</si>
  <si>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</si>
  <si>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</si>
  <si>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</si>
  <si>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</si>
  <si>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</si>
  <si>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</si>
  <si>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</si>
  <si>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</si>
  <si>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</si>
  <si>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</si>
  <si>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</si>
  <si>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</si>
  <si>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</si>
  <si>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</si>
  <si>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</si>
  <si>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</si>
  <si>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</si>
  <si>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</si>
  <si>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</si>
  <si>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</si>
  <si>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</si>
  <si>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</si>
  <si>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</si>
  <si>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</si>
  <si>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</si>
  <si>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</si>
  <si>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</si>
  <si>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</si>
  <si>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</si>
  <si>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</si>
  <si>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</si>
  <si>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</si>
  <si>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</si>
  <si>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</si>
  <si>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</si>
  <si>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</si>
  <si>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</si>
  <si>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</si>
  <si>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</si>
  <si>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</si>
  <si>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</si>
  <si>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</si>
  <si>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</si>
  <si>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</si>
  <si>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</si>
  <si>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</si>
  <si>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</si>
  <si>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</si>
  <si>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</si>
  <si>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</si>
  <si>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</si>
  <si>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</si>
  <si>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</si>
  <si>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</si>
  <si>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</si>
  <si>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</si>
  <si>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</si>
  <si>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</si>
  <si>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</si>
  <si>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</si>
  <si>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</si>
  <si>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</si>
  <si>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</si>
  <si>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</si>
  <si>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</si>
  <si>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</si>
  <si>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</si>
  <si>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</si>
  <si>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</si>
  <si>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</si>
  <si>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</si>
  <si>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</si>
  <si>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</si>
  <si>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</si>
  <si>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</si>
  <si>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</si>
  <si>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</si>
  <si>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</si>
  <si>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</si>
  <si>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</si>
  <si>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</si>
  <si>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</si>
  <si>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</si>
  <si>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</si>
  <si>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</si>
  <si>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</si>
  <si>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</si>
  <si>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</si>
  <si>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</si>
  <si>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</si>
  <si>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</si>
  <si>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</si>
  <si>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</si>
  <si>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</si>
  <si>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</si>
  <si>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</si>
  <si>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</si>
  <si>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</si>
  <si>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</si>
  <si>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</si>
  <si>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</si>
  <si>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</si>
  <si>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</si>
  <si>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</si>
  <si>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</si>
  <si>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</si>
  <si>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</si>
  <si>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</si>
  <si>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</si>
  <si>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</si>
  <si>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</si>
  <si>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</si>
  <si>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</si>
  <si>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</si>
  <si>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</si>
  <si>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</si>
  <si>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</si>
  <si>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</si>
  <si>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</si>
  <si>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</si>
  <si>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</si>
  <si>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</si>
  <si>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</si>
  <si>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</si>
  <si>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</si>
  <si>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</si>
  <si>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</si>
  <si>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</si>
  <si>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</si>
  <si>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</si>
  <si>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</si>
  <si>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</si>
  <si>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</si>
  <si>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</si>
  <si>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</si>
  <si>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</si>
  <si>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</si>
  <si>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</si>
  <si>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</si>
  <si>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</si>
  <si>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</si>
  <si>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</si>
  <si>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</si>
  <si>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</si>
  <si>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</si>
  <si>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</si>
  <si>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</si>
  <si>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</si>
  <si>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</si>
  <si>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</si>
  <si>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</si>
  <si>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</si>
  <si>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</si>
  <si>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</si>
  <si>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</si>
  <si>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</si>
  <si>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</si>
  <si>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</si>
  <si>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</si>
  <si>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</si>
  <si>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</si>
  <si>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</si>
  <si>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</si>
  <si>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</si>
  <si>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</si>
  <si>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</si>
  <si>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</si>
  <si>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</si>
  <si>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</si>
  <si>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</si>
  <si>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</si>
  <si>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</si>
  <si>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</si>
  <si>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</si>
  <si>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</si>
  <si>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</si>
  <si>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</si>
  <si>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</si>
  <si>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</si>
  <si>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</si>
  <si>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</si>
  <si>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</si>
  <si>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</si>
  <si>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</si>
  <si>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</si>
  <si>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</si>
  <si>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</si>
  <si>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</si>
  <si>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</si>
  <si>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</si>
  <si>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</si>
  <si>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</si>
  <si>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</si>
  <si>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</si>
  <si>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</si>
  <si>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</si>
  <si>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</si>
  <si>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</si>
  <si>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</si>
  <si>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</si>
  <si>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</si>
  <si>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</si>
  <si>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</si>
  <si>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</si>
  <si>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</si>
  <si>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</si>
  <si>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</si>
  <si>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</si>
  <si>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</si>
  <si>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</si>
  <si>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</si>
  <si>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</si>
  <si>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</si>
  <si>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</si>
  <si>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</si>
  <si>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</si>
  <si>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</si>
  <si>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</si>
  <si>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</si>
  <si>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</si>
  <si>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</si>
  <si>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</si>
  <si>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</si>
  <si>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</si>
  <si>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</si>
  <si>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</si>
  <si>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</si>
  <si>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</si>
  <si>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</si>
  <si>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</si>
  <si>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</si>
  <si>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</si>
  <si>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</si>
  <si>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</si>
  <si>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</si>
  <si>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</si>
  <si>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</si>
  <si>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</si>
  <si>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</si>
  <si>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</si>
  <si>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</si>
  <si>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</si>
  <si>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</si>
  <si>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</si>
  <si>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</si>
  <si>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</si>
  <si>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</si>
  <si>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</si>
  <si>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</si>
  <si>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</si>
  <si>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</si>
  <si>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</si>
  <si>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</si>
  <si>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</si>
  <si>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</si>
  <si>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</si>
  <si>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</si>
  <si>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</si>
  <si>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</si>
  <si>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</si>
  <si>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</si>
  <si>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</si>
  <si>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</si>
  <si>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</si>
  <si>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</si>
  <si>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</si>
  <si>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</si>
  <si>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</si>
  <si>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</si>
  <si>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</si>
  <si>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</si>
  <si>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</si>
  <si>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</si>
  <si>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</si>
  <si>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</si>
  <si>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</si>
  <si>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</si>
  <si>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</si>
  <si>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</si>
  <si>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</si>
  <si>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</si>
  <si>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</si>
  <si>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</si>
  <si>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</si>
  <si>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</si>
  <si>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</si>
  <si>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</si>
  <si>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</si>
  <si>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</si>
  <si>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</si>
  <si>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</si>
  <si>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</si>
  <si>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</si>
  <si>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</si>
  <si>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</si>
  <si>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</si>
  <si>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</si>
  <si>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</si>
  <si>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</si>
  <si>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</si>
  <si>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</si>
  <si>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</si>
  <si>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</si>
  <si>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</si>
  <si>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</si>
  <si>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</si>
  <si>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</si>
  <si>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</si>
  <si>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</si>
  <si>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</si>
  <si>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</si>
  <si>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</si>
  <si>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</si>
  <si>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</si>
  <si>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</si>
  <si>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</si>
  <si>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</si>
  <si>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</si>
  <si>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</si>
  <si>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</si>
  <si>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</si>
  <si>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</si>
  <si>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</si>
  <si>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</si>
  <si>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</si>
  <si>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</si>
  <si>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</si>
  <si>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</si>
  <si>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</si>
  <si>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</si>
  <si>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</si>
  <si>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</si>
  <si>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</si>
  <si>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</si>
  <si>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</si>
  <si>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</si>
  <si>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</si>
  <si>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</si>
  <si>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</si>
  <si>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</si>
  <si>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</si>
  <si>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</si>
  <si>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</si>
  <si>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</si>
  <si>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</si>
  <si>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</si>
  <si>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</si>
  <si>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</si>
  <si>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</si>
  <si>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</si>
  <si>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</si>
  <si>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</si>
  <si>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</si>
  <si>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</si>
  <si>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</si>
  <si>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</si>
  <si>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</si>
  <si>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</si>
  <si>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</si>
  <si>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</si>
  <si>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</si>
  <si>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</si>
  <si>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</si>
  <si>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</si>
  <si>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</si>
  <si>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</si>
  <si>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</si>
  <si>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</si>
  <si>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</si>
  <si>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</si>
  <si>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</si>
  <si>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</si>
  <si>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</si>
  <si>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</si>
  <si>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</si>
  <si>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</si>
  <si>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</si>
  <si>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</si>
  <si>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</si>
  <si>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</si>
  <si>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</si>
  <si>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</si>
  <si>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</si>
  <si>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</si>
  <si>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</si>
  <si>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</si>
  <si>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</si>
  <si>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</si>
  <si>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</si>
  <si>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</si>
  <si>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</si>
  <si>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</si>
  <si>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</si>
  <si>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</si>
  <si>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</si>
  <si>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</si>
  <si>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</si>
  <si>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</si>
  <si>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</si>
  <si>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</si>
  <si>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</si>
  <si>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</si>
  <si>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</si>
  <si>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</si>
  <si>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</si>
  <si>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</si>
  <si>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</si>
  <si>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</si>
  <si>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</si>
  <si>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</si>
  <si>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</si>
  <si>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</si>
  <si>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</si>
  <si>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</si>
  <si>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</si>
  <si>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</si>
  <si>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</si>
  <si>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</si>
  <si>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</si>
  <si>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</si>
  <si>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</si>
  <si>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</si>
  <si>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</si>
  <si>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</si>
  <si>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</si>
  <si>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</si>
  <si>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</si>
  <si>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</si>
  <si>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</si>
  <si>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</si>
  <si>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</si>
  <si>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</si>
  <si>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</si>
  <si>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</si>
  <si>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</si>
  <si>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</si>
  <si>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</si>
  <si>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</si>
  <si>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</si>
  <si>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</si>
  <si>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</si>
  <si>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</si>
  <si>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</si>
  <si>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</si>
  <si>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</si>
  <si>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</si>
  <si>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</si>
  <si>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</si>
  <si>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</si>
  <si>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</si>
  <si>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</si>
  <si>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</si>
  <si>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</si>
  <si>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</si>
  <si>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</si>
  <si>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</si>
  <si>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</si>
  <si>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</si>
  <si>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</si>
  <si>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</si>
  <si>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</si>
  <si>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</si>
  <si>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</si>
  <si>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</si>
  <si>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</si>
  <si>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</si>
  <si>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</si>
  <si>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</si>
  <si>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</si>
  <si>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</si>
  <si>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</si>
  <si>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</si>
  <si>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</si>
  <si>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</si>
  <si>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</si>
  <si>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</si>
  <si>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</si>
  <si>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</si>
  <si>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</si>
  <si>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</si>
  <si>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</si>
  <si>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</si>
  <si>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</si>
  <si>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</si>
  <si>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</si>
  <si>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</si>
  <si>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</si>
  <si>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</si>
  <si>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</si>
  <si>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</si>
  <si>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</si>
  <si>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</si>
  <si>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</si>
  <si>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</si>
  <si>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</si>
  <si>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</si>
  <si>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</si>
  <si>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</si>
  <si>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</si>
  <si>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</si>
  <si>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</si>
  <si>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</si>
  <si>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</si>
  <si>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</si>
  <si>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</si>
  <si>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</si>
  <si>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</si>
  <si>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</si>
  <si>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</si>
  <si>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</si>
  <si>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</si>
  <si>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</si>
  <si>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</si>
  <si>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</si>
  <si>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</si>
  <si>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</si>
  <si>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</si>
  <si>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</si>
  <si>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</si>
  <si>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</si>
  <si>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</si>
  <si>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</si>
  <si>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</si>
  <si>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</si>
  <si>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</si>
  <si>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</si>
  <si>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</si>
  <si>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</si>
  <si>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</si>
  <si>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</si>
  <si>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</si>
  <si>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</si>
  <si>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</si>
  <si>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</si>
  <si>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</si>
  <si>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</si>
  <si>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</si>
  <si>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</si>
  <si>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</si>
  <si>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</si>
  <si>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</si>
  <si>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</si>
  <si>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</si>
  <si>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</si>
  <si>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</si>
  <si>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</si>
  <si>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</si>
  <si>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</si>
  <si>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</si>
  <si>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</si>
  <si>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</si>
  <si>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</si>
  <si>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</si>
  <si>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</si>
  <si>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</si>
  <si>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</si>
  <si>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</si>
  <si>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</si>
  <si>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</si>
  <si>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</si>
  <si>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</si>
  <si>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</si>
  <si>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</si>
  <si>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</si>
  <si>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</si>
  <si>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</si>
  <si>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</si>
  <si>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</si>
  <si>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</si>
  <si>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</si>
  <si>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</si>
  <si>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</si>
  <si>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</si>
  <si>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</si>
  <si>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</si>
  <si>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</si>
  <si>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</si>
  <si>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</si>
  <si>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</si>
  <si>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</si>
  <si>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</si>
  <si>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</si>
  <si>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</si>
  <si>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</si>
  <si>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</si>
  <si>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</si>
  <si>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</si>
  <si>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</si>
  <si>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</si>
  <si>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</si>
  <si>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</si>
  <si>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</si>
  <si>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</si>
  <si>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</si>
  <si>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</si>
  <si>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</si>
  <si>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</si>
  <si>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</si>
  <si>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</si>
  <si>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</si>
  <si>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</si>
  <si>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</si>
  <si>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</si>
  <si>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</si>
  <si>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</si>
  <si>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</si>
  <si>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</si>
  <si>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</si>
  <si>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</si>
  <si>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</si>
  <si>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</si>
  <si>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</si>
  <si>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</si>
  <si>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</si>
  <si>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</si>
  <si>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</si>
  <si>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</si>
  <si>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</si>
  <si>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</si>
  <si>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</si>
  <si>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</si>
  <si>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</si>
  <si>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</si>
  <si>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</si>
  <si>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</si>
  <si>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</si>
  <si>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</si>
  <si>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</si>
  <si>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</si>
  <si>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</si>
  <si>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</si>
  <si>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</si>
  <si>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</si>
  <si>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</si>
  <si>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</si>
  <si>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</si>
  <si>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</si>
  <si>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</si>
  <si>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</si>
  <si>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</si>
  <si>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</si>
  <si>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</si>
  <si>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</si>
  <si>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</si>
  <si>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</si>
  <si>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</si>
  <si>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</si>
  <si>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</si>
  <si>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</si>
  <si>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</si>
  <si>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</si>
  <si>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</si>
  <si>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</si>
  <si>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</si>
  <si>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</si>
  <si>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</si>
  <si>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</si>
  <si>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</si>
  <si>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</si>
  <si>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</si>
  <si>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</si>
  <si>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</si>
  <si>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</si>
  <si>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</si>
  <si>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</si>
  <si>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</si>
  <si>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</si>
  <si>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</si>
  <si>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</si>
  <si>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</si>
  <si>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</si>
  <si>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</si>
  <si>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</si>
  <si>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</si>
  <si>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</si>
  <si>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</si>
  <si>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</si>
  <si>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</si>
  <si>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</si>
  <si>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</si>
  <si>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</si>
  <si>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</si>
  <si>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</si>
  <si>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</si>
  <si>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</si>
  <si>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</si>
  <si>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</si>
  <si>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</si>
  <si>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</si>
  <si>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</si>
  <si>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</si>
  <si>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</si>
  <si>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</si>
  <si>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</si>
  <si>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</si>
  <si>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</si>
  <si>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</si>
  <si>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</si>
  <si>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</si>
  <si>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</si>
  <si>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</si>
  <si>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</si>
  <si>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</si>
  <si>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</si>
  <si>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</si>
  <si>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</si>
  <si>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</si>
  <si>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</si>
  <si>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</si>
  <si>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</si>
  <si>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</si>
  <si>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</si>
  <si>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</si>
  <si>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</si>
  <si>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</si>
  <si>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</si>
  <si>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</si>
  <si>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</si>
  <si>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</si>
  <si>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</si>
  <si>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</si>
  <si>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</si>
  <si>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</si>
  <si>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</si>
  <si>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</si>
  <si>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</si>
  <si>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</si>
  <si>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</si>
  <si>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</si>
  <si>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</si>
  <si>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</si>
  <si>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</si>
  <si>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</si>
  <si>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</si>
  <si>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</si>
  <si>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</si>
  <si>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</si>
  <si>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</si>
  <si>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</si>
  <si>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</si>
  <si>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</si>
  <si>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</si>
  <si>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</si>
  <si>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</si>
  <si>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</si>
  <si>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</si>
  <si>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</si>
  <si>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</si>
  <si>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</si>
  <si>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</si>
  <si>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</si>
  <si>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</si>
  <si>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</si>
  <si>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</si>
  <si>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</si>
  <si>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</si>
  <si>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</si>
  <si>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</si>
  <si>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</si>
  <si>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</si>
  <si>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</si>
  <si>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</si>
  <si>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</si>
  <si>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</si>
  <si>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</si>
  <si>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</si>
  <si>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</si>
  <si>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</si>
  <si>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</si>
  <si>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</si>
  <si>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</si>
  <si>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</si>
  <si>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</si>
  <si>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</si>
  <si>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</si>
  <si>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</si>
  <si>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</si>
  <si>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</si>
  <si>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</si>
  <si>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</si>
  <si>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</si>
  <si>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</si>
  <si>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</si>
  <si>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</si>
  <si>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</si>
  <si>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</si>
  <si>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</si>
  <si>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</si>
  <si>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</si>
  <si>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</si>
  <si>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</si>
  <si>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</si>
  <si>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</si>
  <si>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</si>
  <si>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</si>
  <si>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</si>
  <si>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</si>
  <si>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</si>
  <si>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</si>
  <si>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</si>
  <si>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</si>
  <si>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</si>
  <si>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</si>
  <si>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</si>
  <si>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</si>
  <si>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</si>
  <si>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</si>
  <si>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</si>
  <si>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</si>
  <si>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</si>
  <si>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</si>
  <si>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</si>
  <si>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</si>
  <si>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</si>
  <si>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</si>
  <si>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</si>
  <si>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</si>
  <si>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</si>
  <si>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</si>
  <si>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</si>
  <si>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</si>
  <si>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</si>
  <si>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</si>
  <si>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</si>
  <si>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</si>
  <si>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</si>
  <si>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</si>
  <si>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</si>
  <si>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</si>
  <si>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</si>
  <si>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</si>
  <si>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</si>
  <si>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</si>
  <si>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</si>
  <si>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</si>
  <si>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</si>
  <si>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</si>
  <si>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</si>
  <si>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</si>
  <si>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</si>
  <si>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</si>
  <si>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</si>
  <si>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</si>
  <si>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</si>
  <si>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</si>
  <si>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</si>
  <si>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</si>
  <si>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</si>
  <si>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</si>
  <si>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</si>
  <si>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</si>
  <si>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</si>
  <si>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</si>
  <si>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</si>
  <si>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</si>
  <si>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</si>
  <si>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</si>
  <si>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</si>
  <si>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</si>
  <si>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</si>
  <si>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</si>
  <si>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</si>
  <si>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</si>
  <si>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</si>
  <si>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</si>
  <si>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</si>
  <si>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</si>
  <si>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</si>
  <si>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</si>
  <si>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</si>
  <si>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</si>
  <si>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</si>
  <si>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</si>
  <si>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</si>
  <si>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</si>
  <si>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</si>
  <si>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</si>
  <si>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</si>
  <si>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</si>
  <si>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</si>
  <si>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</si>
  <si>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</si>
  <si>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</si>
  <si>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</si>
  <si>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</si>
  <si>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</si>
  <si>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</si>
  <si>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</si>
  <si>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</si>
  <si>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</si>
  <si>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</si>
  <si>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</si>
  <si>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</si>
  <si>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</si>
  <si>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</si>
  <si>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</si>
  <si>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</si>
  <si>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</si>
  <si>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</si>
  <si>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</si>
  <si>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</si>
  <si>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</si>
  <si>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</si>
  <si>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</si>
  <si>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</si>
  <si>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</si>
  <si>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</si>
  <si>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</si>
  <si>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</si>
  <si>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</si>
  <si>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</si>
  <si>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</si>
  <si>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</si>
  <si>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</si>
  <si>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</si>
  <si>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</si>
  <si>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</si>
  <si>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</si>
  <si>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</si>
  <si>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</si>
  <si>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</si>
  <si>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</si>
  <si>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</si>
  <si>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</si>
  <si>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</si>
  <si>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</si>
  <si>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</si>
  <si>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</si>
  <si>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</si>
  <si>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</si>
  <si>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</si>
  <si>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</si>
  <si>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</si>
  <si>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</si>
  <si>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</si>
  <si>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</si>
  <si>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</si>
  <si>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</si>
  <si>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</si>
  <si>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</si>
  <si>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</si>
  <si>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</si>
  <si>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</si>
  <si>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</si>
  <si>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</si>
  <si>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</si>
  <si>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</si>
  <si>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</si>
  <si>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</si>
  <si>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</si>
  <si>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</si>
  <si>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</si>
  <si>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</si>
  <si>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</si>
  <si>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</si>
  <si>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</si>
  <si>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</si>
  <si>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</si>
  <si>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</si>
  <si>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</si>
  <si>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</si>
  <si>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</si>
  <si>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</si>
  <si>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</si>
  <si>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</si>
  <si>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</si>
  <si>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</si>
  <si>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</si>
  <si>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</si>
  <si>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</si>
  <si>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</si>
  <si>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</si>
  <si>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</si>
  <si>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</si>
  <si>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</si>
  <si>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</si>
  <si>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</si>
  <si>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</si>
  <si>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</si>
  <si>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</si>
  <si>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</si>
  <si>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</si>
  <si>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</si>
  <si>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</si>
  <si>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</si>
  <si>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</si>
  <si>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</si>
  <si>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</si>
  <si>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</si>
  <si>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</si>
  <si>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</si>
  <si>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</si>
  <si>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</si>
  <si>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</si>
  <si>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</si>
  <si>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</si>
  <si>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</si>
  <si>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</si>
  <si>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</si>
  <si>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</si>
  <si>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</si>
  <si>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</si>
  <si>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</si>
  <si>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</si>
  <si>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</si>
  <si>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</si>
  <si>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</si>
  <si>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</si>
  <si>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</si>
  <si>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</si>
  <si>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</si>
  <si>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</si>
  <si>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</si>
  <si>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</si>
  <si>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</si>
  <si>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</si>
  <si>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</si>
  <si>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</si>
  <si>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</si>
  <si>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</si>
  <si>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</si>
  <si>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</si>
  <si>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</si>
  <si>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</si>
  <si>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</si>
  <si>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</si>
  <si>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</si>
  <si>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</si>
  <si>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</si>
  <si>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</si>
  <si>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</si>
  <si>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</si>
  <si>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</si>
  <si>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</si>
  <si>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</si>
  <si>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</si>
  <si>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</si>
  <si>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</si>
  <si>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</si>
  <si>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</si>
  <si>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</si>
  <si>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</si>
  <si>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</si>
  <si>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</si>
  <si>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</si>
  <si>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</si>
  <si>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</si>
  <si>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</si>
  <si>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</si>
  <si>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</si>
  <si>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</si>
  <si>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</si>
  <si>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</si>
  <si>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</si>
  <si>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</si>
  <si>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</si>
  <si>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</si>
  <si>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</si>
  <si>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</si>
  <si>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</si>
  <si>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</si>
  <si>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</si>
  <si>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</si>
  <si>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</si>
  <si>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</si>
  <si>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</si>
  <si>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</si>
  <si>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</si>
  <si>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</si>
  <si>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</si>
  <si>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</si>
  <si>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</si>
  <si>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</si>
  <si>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</si>
  <si>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</si>
  <si>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</si>
  <si>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</si>
  <si>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</si>
  <si>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</si>
  <si>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</si>
  <si>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</si>
  <si>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</si>
  <si>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</si>
  <si>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</si>
  <si>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</si>
  <si>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</si>
  <si>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</si>
  <si>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</si>
  <si>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</si>
  <si>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</si>
  <si>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</si>
  <si>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</si>
  <si>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</si>
  <si>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</si>
  <si>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</si>
  <si>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</si>
  <si>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</si>
  <si>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</si>
  <si>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</si>
  <si>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</si>
  <si>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</si>
  <si>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</si>
  <si>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</si>
  <si>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</si>
  <si>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</si>
  <si>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</si>
  <si>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</si>
  <si>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</si>
  <si>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</si>
  <si>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</si>
  <si>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</si>
  <si>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</si>
  <si>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</si>
  <si>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</si>
  <si>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</si>
  <si>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</si>
  <si>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</si>
  <si>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</si>
  <si>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</si>
  <si>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</si>
  <si>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</si>
  <si>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</si>
  <si>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</si>
  <si>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</si>
  <si>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</si>
  <si>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</si>
  <si>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</si>
  <si>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</si>
  <si>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</si>
  <si>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</si>
  <si>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</si>
  <si>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</si>
  <si>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</si>
  <si>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</si>
  <si>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</si>
  <si>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</si>
  <si>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</si>
  <si>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</si>
  <si>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</si>
  <si>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</si>
  <si>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</si>
  <si>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</si>
  <si>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</si>
  <si>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</si>
  <si>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</si>
  <si>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</si>
  <si>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</si>
  <si>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</si>
  <si>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</si>
  <si>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</si>
  <si>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</si>
  <si>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</si>
  <si>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</si>
  <si>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</si>
  <si>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</si>
  <si>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</si>
  <si>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</si>
  <si>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</si>
  <si>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</si>
  <si>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</si>
  <si>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</si>
  <si>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</si>
  <si>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</si>
  <si>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</si>
  <si>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</si>
  <si>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</si>
  <si>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</si>
  <si>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</si>
  <si>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</si>
  <si>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</si>
  <si>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</si>
  <si>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</si>
  <si>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</si>
  <si>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</si>
  <si>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</si>
  <si>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</si>
  <si>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</si>
  <si>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</si>
  <si>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</si>
  <si>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</si>
  <si>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</si>
  <si>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</si>
  <si>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</si>
  <si>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</si>
  <si>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</si>
  <si>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</si>
  <si>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</si>
  <si>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</si>
  <si>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</si>
  <si>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</si>
  <si>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</si>
  <si>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</si>
  <si>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</si>
  <si>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</si>
  <si>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</si>
  <si>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</si>
  <si>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</si>
  <si>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</si>
  <si>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</si>
  <si>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</si>
  <si>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</si>
  <si>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</si>
  <si>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</si>
  <si>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</si>
  <si>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</si>
  <si>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</si>
  <si>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</si>
  <si>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</si>
  <si>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</si>
  <si>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</si>
  <si>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</si>
  <si>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</si>
  <si>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</si>
  <si>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</si>
  <si>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</si>
  <si>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</si>
  <si>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</si>
  <si>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</si>
  <si>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</si>
  <si>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</si>
  <si>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</si>
  <si>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</si>
  <si>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</si>
  <si>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</si>
  <si>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</si>
  <si>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</si>
  <si>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</si>
  <si>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</si>
  <si>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</si>
  <si>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</si>
  <si>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</si>
  <si>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</si>
  <si>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</si>
  <si>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</si>
  <si>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</si>
  <si>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</si>
  <si>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</si>
  <si>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</si>
  <si>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</si>
  <si>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</si>
  <si>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</si>
  <si>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</si>
  <si>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</si>
  <si>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</si>
  <si>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</si>
  <si>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</si>
  <si>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</si>
  <si>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</si>
  <si>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</si>
  <si>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</si>
  <si>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</si>
  <si>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</si>
  <si>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</si>
  <si>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</si>
  <si>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</si>
  <si>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</si>
  <si>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</si>
  <si>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</si>
  <si>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</si>
  <si>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</si>
  <si>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</si>
  <si>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</si>
  <si>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</si>
  <si>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</si>
  <si>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</si>
  <si>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</si>
  <si>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</si>
  <si>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</si>
  <si>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</si>
  <si>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</si>
  <si>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</si>
  <si>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</si>
  <si>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</si>
  <si>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</si>
  <si>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</si>
  <si>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</si>
  <si>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</si>
  <si>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</si>
  <si>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</si>
  <si>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</si>
  <si>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</si>
  <si>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</si>
  <si>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</si>
  <si>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</si>
  <si>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</si>
  <si>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</si>
  <si>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</si>
  <si>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</si>
  <si>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</si>
  <si>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</si>
  <si>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</si>
  <si>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</si>
  <si>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</si>
  <si>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</si>
  <si>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</si>
  <si>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</si>
  <si>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</si>
  <si>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</si>
  <si>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</si>
  <si>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</si>
  <si>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</si>
  <si>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</si>
  <si>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</si>
  <si>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</si>
  <si>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</si>
  <si>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</si>
  <si>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</si>
  <si>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</si>
  <si>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</si>
  <si>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</si>
  <si>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</si>
  <si>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</si>
  <si>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</si>
  <si>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</si>
  <si>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</si>
  <si>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</si>
  <si>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</si>
  <si>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</si>
  <si>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</si>
  <si>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</si>
  <si>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</si>
  <si>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</si>
  <si>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</si>
  <si>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</si>
  <si>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</si>
  <si>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</si>
  <si>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</si>
  <si>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</si>
  <si>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</si>
  <si>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</si>
  <si>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</si>
  <si>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</si>
  <si>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</si>
  <si>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</si>
  <si>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</si>
  <si>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</si>
  <si>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</si>
  <si>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</si>
  <si>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</si>
  <si>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</si>
  <si>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</si>
  <si>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</si>
  <si>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</si>
  <si>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</si>
  <si>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</si>
  <si>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</si>
  <si>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</si>
  <si>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</si>
  <si>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</si>
  <si>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</si>
  <si>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</si>
  <si>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</si>
  <si>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</si>
  <si>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</si>
  <si>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</si>
  <si>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</si>
  <si>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</si>
  <si>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</si>
  <si>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</si>
  <si>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</si>
  <si>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</si>
  <si>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</si>
  <si>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</si>
  <si>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</si>
  <si>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</si>
  <si>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</si>
  <si>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</si>
  <si>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</si>
  <si>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</si>
  <si>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</si>
  <si>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</si>
  <si>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</si>
  <si>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</si>
  <si>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</si>
  <si>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</si>
  <si>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</si>
  <si>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</si>
  <si>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</si>
  <si>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</si>
  <si>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</si>
  <si>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</si>
  <si>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</si>
  <si>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</si>
  <si>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</si>
  <si>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</si>
  <si>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</si>
  <si>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</si>
  <si>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</si>
  <si>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</si>
  <si>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</si>
  <si>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</si>
  <si>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</si>
  <si>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</si>
  <si>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</si>
  <si>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</si>
  <si>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</si>
  <si>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</si>
  <si>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</si>
  <si>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</si>
  <si>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</si>
  <si>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</si>
  <si>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</si>
  <si>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</si>
  <si>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</si>
  <si>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</si>
  <si>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</si>
  <si>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</si>
  <si>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</si>
  <si>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</si>
  <si>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</si>
  <si>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</si>
  <si>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</si>
  <si>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</si>
  <si>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</si>
  <si>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</si>
  <si>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</si>
  <si>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</si>
  <si>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</si>
  <si>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</si>
  <si>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</si>
  <si>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</si>
  <si>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</si>
  <si>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</si>
  <si>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</si>
  <si>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</si>
  <si>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</si>
  <si>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</si>
  <si>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</si>
  <si>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</si>
  <si>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</si>
  <si>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</si>
  <si>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</si>
  <si>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</si>
  <si>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</si>
  <si>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</si>
  <si>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</si>
  <si>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</si>
  <si>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</si>
  <si>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</si>
  <si>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</si>
  <si>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</si>
  <si>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</si>
  <si>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</si>
  <si>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</si>
  <si>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</si>
  <si>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</si>
  <si>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</si>
  <si>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</si>
  <si>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</si>
  <si>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</si>
  <si>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</si>
  <si>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</si>
  <si>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</si>
  <si>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</si>
  <si>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</si>
  <si>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</si>
  <si>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</si>
  <si>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</si>
  <si>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</si>
  <si>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</si>
  <si>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</si>
  <si>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</si>
  <si>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</si>
  <si>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</si>
  <si>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</si>
  <si>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</si>
  <si>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</si>
  <si>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</si>
  <si>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</si>
  <si>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</si>
  <si>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</si>
  <si>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</si>
  <si>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</si>
  <si>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</si>
  <si>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</si>
  <si>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</si>
  <si>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</si>
  <si>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</si>
  <si>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</si>
  <si>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</si>
  <si>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</si>
  <si>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</si>
  <si>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</si>
  <si>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</si>
  <si>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</si>
  <si>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</si>
  <si>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</si>
  <si>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</si>
  <si>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</si>
  <si>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</si>
  <si>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</si>
  <si>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</si>
  <si>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</si>
  <si>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</si>
  <si>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</si>
  <si>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</si>
  <si>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</si>
  <si>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</si>
  <si>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</si>
  <si>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</si>
  <si>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</si>
  <si>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</si>
  <si>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</si>
  <si>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</si>
  <si>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</si>
  <si>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</si>
  <si>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</si>
  <si>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</si>
  <si>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</si>
  <si>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</si>
  <si>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</si>
  <si>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</si>
  <si>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</si>
  <si>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</si>
  <si>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</si>
  <si>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</si>
  <si>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</si>
  <si>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</si>
  <si>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</si>
  <si>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</si>
  <si>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</si>
  <si>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</si>
  <si>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</si>
  <si>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</si>
  <si>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</si>
  <si>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</si>
  <si>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</si>
  <si>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</si>
  <si>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</si>
  <si>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</si>
  <si>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</si>
  <si>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</si>
  <si>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</si>
  <si>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</si>
  <si>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</si>
  <si>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</si>
  <si>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</si>
  <si>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</si>
  <si>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</si>
  <si>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</si>
  <si>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</si>
  <si>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</si>
  <si>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</si>
  <si>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</si>
  <si>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</si>
  <si>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</si>
  <si>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</si>
  <si>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</si>
  <si>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</si>
  <si>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</si>
  <si>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</si>
  <si>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</si>
  <si>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</si>
  <si>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</si>
  <si>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</si>
  <si>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</si>
  <si>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</si>
  <si>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</si>
  <si>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</si>
  <si>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</si>
  <si>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</si>
  <si>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</si>
  <si>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</si>
  <si>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</si>
  <si>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</si>
  <si>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</si>
  <si>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</si>
  <si>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</si>
  <si>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</si>
  <si>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</si>
  <si>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</si>
  <si>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</si>
  <si>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</si>
  <si>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</si>
  <si>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</si>
  <si>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</si>
  <si>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</si>
  <si>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</si>
  <si>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</si>
  <si>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</si>
  <si>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</si>
  <si>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</si>
  <si>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</si>
  <si>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</si>
  <si>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</si>
  <si>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</si>
  <si>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</si>
  <si>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</si>
  <si>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</si>
  <si>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</si>
  <si>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</si>
  <si>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</si>
  <si>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</si>
  <si>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</si>
  <si>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</si>
  <si>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</si>
  <si>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</si>
  <si>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</si>
  <si>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</si>
  <si>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</si>
  <si>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</si>
  <si>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</si>
  <si>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</si>
  <si>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</si>
  <si>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</si>
  <si>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</si>
  <si>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</si>
  <si>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</si>
  <si>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</si>
  <si>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</si>
  <si>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</si>
  <si>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</si>
  <si>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</si>
  <si>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</si>
  <si>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</si>
  <si>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</si>
  <si>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</si>
  <si>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</si>
  <si>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</si>
  <si>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</si>
  <si>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</si>
  <si>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</si>
  <si>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</si>
  <si>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</si>
  <si>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</si>
  <si>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</si>
  <si>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</si>
  <si>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</si>
  <si>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</si>
  <si>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</si>
  <si>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</si>
  <si>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</si>
  <si>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</si>
  <si>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</si>
  <si>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</si>
  <si>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</si>
  <si>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</si>
  <si>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</si>
  <si>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</si>
  <si>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</si>
  <si>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</si>
  <si>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</si>
  <si>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</si>
  <si>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</si>
  <si>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</si>
  <si>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</si>
  <si>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</si>
  <si>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</si>
  <si>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</si>
  <si>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</si>
  <si>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</si>
  <si>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</si>
  <si>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</si>
  <si>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</si>
  <si>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</si>
  <si>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</si>
  <si>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</si>
  <si>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</si>
  <si>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</si>
  <si>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</si>
  <si>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</si>
  <si>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</si>
  <si>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</si>
  <si>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</si>
  <si>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</si>
  <si>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</si>
  <si>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</si>
  <si>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</si>
  <si>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</si>
  <si>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</si>
  <si>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</si>
  <si>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</si>
  <si>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</si>
  <si>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</si>
  <si>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</si>
  <si>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</si>
  <si>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</si>
  <si>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</si>
  <si>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</si>
  <si>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</si>
  <si>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</si>
  <si>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</si>
  <si>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</si>
  <si>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</si>
  <si>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</si>
  <si>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</si>
  <si>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</si>
  <si>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</si>
  <si>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</si>
  <si>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</si>
  <si>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</si>
  <si>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</si>
  <si>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</si>
  <si>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</si>
  <si>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</si>
  <si>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</si>
  <si>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</si>
  <si>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</si>
  <si>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</si>
  <si>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</si>
  <si>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</si>
  <si>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</si>
  <si>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</si>
  <si>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</si>
  <si>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</si>
  <si>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</si>
  <si>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</si>
  <si>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</si>
  <si>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</si>
  <si>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</si>
  <si>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</si>
  <si>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</si>
  <si>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</si>
  <si>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</si>
  <si>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</si>
  <si>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</si>
  <si>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</si>
  <si>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</si>
  <si>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</si>
  <si>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</si>
  <si>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</si>
  <si>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</si>
  <si>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</si>
  <si>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</si>
  <si>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</si>
  <si>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</si>
  <si>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</si>
  <si>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</si>
  <si>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</si>
  <si>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</si>
  <si>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</si>
  <si>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</si>
  <si>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</si>
  <si>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</si>
  <si>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</si>
  <si>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</si>
  <si>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</si>
  <si>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</si>
  <si>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</si>
  <si>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</si>
  <si>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</si>
  <si>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</si>
  <si>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</si>
  <si>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</si>
  <si>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</si>
  <si>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</si>
  <si>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</si>
  <si>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</si>
  <si>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</si>
  <si>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</si>
  <si>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</si>
  <si>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</si>
  <si>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</si>
  <si>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</si>
  <si>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</si>
  <si>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</si>
  <si>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</si>
  <si>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</si>
  <si>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</si>
  <si>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</si>
  <si>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</si>
  <si>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</si>
  <si>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</si>
  <si>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</si>
  <si>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</si>
  <si>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</si>
  <si>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</si>
  <si>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</si>
  <si>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</si>
  <si>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</si>
  <si>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</si>
  <si>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</si>
  <si>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</si>
  <si>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</si>
  <si>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</si>
  <si>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</si>
  <si>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</si>
  <si>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</si>
  <si>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</si>
  <si>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</si>
  <si>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</si>
  <si>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</si>
  <si>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</si>
  <si>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</si>
  <si>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</si>
  <si>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</si>
  <si>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</si>
  <si>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</si>
  <si>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</si>
  <si>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</si>
  <si>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</si>
  <si>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</si>
  <si>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</si>
  <si>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</si>
  <si>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</si>
  <si>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</si>
  <si>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</si>
  <si>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</si>
  <si>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</si>
  <si>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</si>
  <si>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</si>
  <si>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</si>
  <si>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</si>
  <si>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</si>
  <si>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</si>
  <si>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</si>
  <si>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</si>
  <si>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</si>
  <si>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</si>
  <si>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</si>
  <si>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</si>
  <si>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</si>
  <si>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</si>
  <si>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</si>
  <si>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</si>
  <si>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</si>
  <si>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</si>
  <si>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</si>
  <si>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</si>
  <si>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</si>
  <si>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</si>
  <si>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</si>
  <si>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</si>
  <si>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</si>
  <si>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</si>
  <si>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</si>
  <si>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</si>
  <si>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</si>
  <si>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</si>
  <si>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</si>
  <si>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</si>
  <si>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</si>
  <si>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</si>
  <si>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</si>
  <si>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</si>
  <si>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</si>
  <si>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</si>
  <si>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</si>
  <si>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</si>
  <si>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</si>
  <si>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</si>
  <si>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</si>
  <si>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</si>
  <si>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</si>
  <si>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</si>
  <si>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</si>
  <si>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</si>
  <si>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</si>
  <si>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</si>
  <si>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</si>
  <si>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</si>
  <si>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</si>
  <si>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</si>
  <si>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</si>
  <si>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</si>
  <si>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</si>
  <si>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</si>
  <si>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</si>
  <si>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</si>
  <si>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</si>
  <si>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</si>
  <si>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</si>
  <si>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</si>
  <si>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</si>
  <si>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</si>
  <si>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</si>
  <si>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</si>
  <si>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</si>
  <si>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</si>
  <si>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</si>
  <si>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</si>
  <si>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</si>
  <si>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</si>
  <si>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</si>
  <si>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</si>
  <si>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</si>
  <si>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</si>
  <si>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</si>
  <si>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</si>
  <si>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</si>
  <si>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</si>
  <si>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</si>
  <si>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</si>
  <si>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</si>
  <si>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</si>
  <si>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</si>
  <si>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</si>
  <si>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</si>
  <si>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</si>
  <si>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</si>
  <si>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</si>
  <si>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</si>
  <si>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</si>
  <si>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</si>
  <si>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</si>
  <si>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</si>
  <si>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</si>
  <si>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</si>
  <si>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</si>
  <si>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</si>
  <si>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</si>
  <si>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</si>
  <si>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</si>
  <si>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</si>
  <si>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</si>
  <si>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</si>
  <si>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</si>
  <si>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</si>
  <si>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</si>
  <si>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</si>
  <si>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</si>
  <si>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</si>
  <si>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</si>
  <si>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</si>
  <si>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</si>
  <si>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</si>
  <si>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</si>
  <si>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</si>
  <si>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</si>
  <si>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</si>
  <si>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</si>
  <si>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</si>
  <si>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</si>
  <si>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</si>
  <si>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</si>
  <si>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</si>
  <si>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</si>
  <si>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</si>
  <si>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</si>
  <si>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</si>
  <si>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</si>
  <si>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</si>
  <si>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</si>
  <si>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</si>
  <si>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</si>
  <si>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</si>
  <si>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</si>
  <si>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</si>
  <si>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</si>
  <si>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</si>
  <si>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</si>
  <si>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</si>
  <si>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</si>
  <si>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</si>
  <si>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</si>
  <si>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</si>
  <si>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</si>
  <si>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</si>
  <si>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</si>
  <si>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</si>
  <si>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</si>
  <si>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</si>
  <si>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</si>
  <si>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</si>
  <si>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</si>
  <si>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</si>
  <si>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</si>
  <si>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</si>
  <si>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</si>
  <si>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</si>
  <si>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</si>
  <si>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</si>
  <si>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</si>
  <si>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</si>
  <si>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</si>
  <si>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</si>
  <si>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</si>
  <si>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</si>
  <si>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</si>
  <si>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</si>
  <si>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</si>
  <si>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</si>
  <si>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</si>
  <si>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</si>
  <si>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</si>
  <si>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</si>
  <si>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</si>
  <si>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</si>
  <si>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</si>
  <si>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</si>
  <si>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</si>
  <si>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</si>
  <si>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</si>
  <si>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</si>
  <si>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</si>
  <si>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</si>
  <si>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</si>
  <si>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</si>
  <si>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</si>
  <si>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</si>
  <si>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</si>
  <si>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</si>
  <si>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</si>
  <si>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</si>
  <si>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</si>
  <si>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</si>
  <si>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</si>
  <si>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</si>
  <si>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</si>
  <si>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</si>
  <si>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</si>
  <si>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</si>
  <si>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</si>
  <si>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</si>
  <si>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</si>
  <si>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</si>
  <si>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</si>
  <si>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</si>
  <si>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</si>
  <si>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</si>
  <si>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</si>
  <si>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</si>
  <si>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</si>
  <si>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</si>
  <si>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</si>
  <si>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</si>
  <si>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</si>
  <si>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</si>
  <si>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</si>
  <si>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</si>
  <si>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</si>
  <si>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</si>
  <si>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</si>
  <si>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</si>
  <si>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</si>
  <si>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</si>
  <si>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</si>
  <si>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</si>
  <si>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</si>
  <si>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</si>
  <si>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</si>
  <si>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</si>
  <si>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</si>
  <si>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</si>
  <si>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</si>
  <si>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</si>
  <si>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</si>
  <si>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</si>
  <si>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</si>
  <si>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</si>
  <si>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</si>
  <si>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</si>
  <si>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</si>
  <si>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</si>
  <si>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</si>
  <si>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</si>
  <si>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</si>
  <si>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</si>
  <si>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</si>
  <si>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</si>
  <si>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</si>
  <si>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</si>
  <si>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</si>
  <si>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</si>
  <si>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</si>
  <si>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</si>
  <si>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</si>
  <si>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</si>
  <si>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</si>
  <si>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</si>
  <si>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</si>
  <si>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</si>
  <si>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</si>
  <si>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</si>
  <si>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</si>
  <si>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</si>
  <si>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</si>
  <si>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</si>
  <si>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</si>
  <si>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</si>
  <si>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</si>
  <si>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</si>
  <si>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</si>
  <si>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</si>
  <si>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</si>
  <si>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</si>
  <si>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</si>
  <si>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</si>
  <si>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</si>
  <si>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</si>
  <si>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</si>
  <si>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</si>
  <si>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</si>
  <si>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</si>
  <si>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</si>
  <si>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</si>
  <si>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</si>
  <si>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</si>
  <si>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</si>
  <si>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</si>
  <si>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</si>
  <si>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</si>
  <si>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</si>
  <si>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</si>
  <si>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</si>
  <si>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</si>
  <si>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</si>
  <si>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</si>
  <si>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</si>
  <si>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</si>
  <si>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</si>
  <si>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</si>
  <si>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</si>
  <si>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</si>
  <si>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</si>
  <si>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</si>
  <si>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</si>
  <si>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</si>
  <si>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</si>
  <si>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</si>
  <si>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</si>
  <si>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</si>
  <si>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</si>
  <si>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</si>
  <si>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</si>
  <si>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</si>
  <si>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</si>
  <si>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</si>
  <si>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</si>
  <si>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</si>
  <si>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</si>
  <si>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</si>
  <si>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</si>
  <si>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</si>
  <si>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</si>
  <si>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</si>
  <si>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</si>
  <si>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</si>
  <si>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</si>
  <si>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</si>
  <si>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</si>
  <si>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</si>
  <si>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</si>
  <si>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</si>
  <si>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</si>
  <si>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</si>
  <si>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</si>
  <si>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</si>
  <si>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</si>
  <si>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</si>
  <si>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</si>
  <si>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</si>
  <si>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</si>
  <si>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</si>
  <si>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</si>
  <si>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</si>
  <si>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</si>
  <si>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</si>
  <si>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</si>
  <si>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</si>
  <si>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</si>
  <si>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</si>
  <si>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</si>
  <si>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</si>
  <si>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</si>
  <si>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</si>
  <si>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</si>
  <si>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</si>
  <si>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</si>
  <si>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</si>
  <si>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</si>
  <si>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</si>
  <si>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</si>
  <si>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</si>
  <si>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</si>
  <si>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</si>
  <si>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</si>
  <si>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</si>
  <si>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</si>
  <si>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</si>
  <si>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</si>
  <si>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</si>
  <si>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</si>
  <si>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</si>
  <si>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</si>
  <si>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</si>
  <si>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</si>
  <si>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</si>
  <si>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</si>
  <si>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</si>
  <si>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</si>
  <si>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</si>
  <si>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</si>
  <si>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</si>
  <si>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</si>
  <si>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</si>
  <si>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</si>
  <si>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</si>
  <si>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</si>
  <si>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</si>
  <si>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</si>
  <si>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</si>
  <si>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</si>
  <si>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</si>
  <si>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</si>
  <si>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</si>
  <si>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</si>
  <si>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</si>
  <si>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</si>
  <si>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</si>
  <si>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</si>
  <si>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</si>
  <si>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</si>
  <si>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</si>
  <si>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</si>
  <si>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</si>
  <si>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</si>
  <si>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</si>
  <si>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</si>
  <si>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</si>
  <si>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</si>
  <si>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</si>
  <si>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</si>
  <si>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</si>
  <si>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</si>
  <si>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</si>
  <si>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</si>
  <si>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</si>
  <si>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</si>
  <si>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</si>
  <si>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</si>
  <si>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</si>
  <si>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</si>
  <si>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</si>
  <si>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</si>
  <si>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</si>
  <si>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</si>
  <si>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</si>
  <si>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</si>
  <si>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</si>
  <si>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</si>
  <si>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</si>
  <si>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</si>
  <si>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</si>
  <si>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</si>
  <si>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</si>
  <si>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</si>
  <si>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</si>
  <si>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</si>
  <si>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</si>
  <si>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</si>
  <si>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</si>
  <si>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</si>
  <si>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</si>
  <si>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</si>
  <si>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</si>
  <si>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</si>
  <si>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</si>
  <si>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</si>
  <si>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</si>
  <si>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</si>
  <si>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</si>
  <si>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</si>
  <si>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</si>
  <si>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</si>
  <si>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</si>
  <si>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</si>
  <si>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</si>
  <si>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</si>
  <si>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</si>
  <si>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</si>
  <si>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</si>
  <si>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</si>
  <si>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</si>
  <si>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</si>
  <si>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</si>
  <si>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</si>
  <si>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</si>
  <si>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</si>
  <si>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</si>
  <si>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</si>
  <si>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</si>
  <si>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</si>
  <si>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</si>
  <si>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</si>
  <si>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</si>
  <si>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</si>
  <si>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</si>
  <si>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</si>
  <si>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</si>
  <si>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</si>
  <si>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</si>
  <si>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</si>
  <si>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</si>
  <si>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</si>
  <si>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</si>
  <si>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</si>
  <si>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</si>
  <si>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</si>
  <si>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</si>
  <si>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</si>
  <si>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</si>
  <si>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</si>
  <si>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</si>
  <si>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</si>
  <si>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</si>
  <si>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</si>
  <si>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</si>
  <si>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</si>
  <si>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</si>
  <si>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</si>
  <si>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</si>
  <si>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</si>
  <si>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</si>
  <si>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</si>
  <si>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</si>
  <si>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</si>
  <si>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</si>
  <si>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</si>
  <si>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</si>
  <si>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</si>
  <si>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</si>
  <si>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</si>
  <si>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</si>
  <si>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</si>
  <si>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</si>
  <si>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</si>
  <si>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</si>
  <si>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</si>
  <si>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</si>
  <si>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</si>
  <si>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</si>
  <si>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</si>
  <si>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</si>
  <si>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</si>
  <si>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</si>
  <si>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</si>
  <si>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</si>
  <si>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</si>
  <si>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</si>
  <si>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</si>
  <si>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</si>
  <si>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</si>
  <si>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</si>
  <si>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</si>
  <si>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</si>
  <si>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</si>
  <si>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</si>
  <si>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</si>
  <si>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</si>
  <si>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</si>
  <si>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</si>
  <si>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</si>
  <si>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</si>
  <si>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</si>
  <si>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</si>
  <si>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</si>
  <si>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</si>
  <si>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</si>
  <si>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</si>
  <si>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</si>
  <si>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</si>
  <si>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</si>
  <si>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</si>
  <si>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</si>
  <si>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</si>
  <si>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</si>
  <si>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</si>
  <si>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</si>
  <si>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</si>
  <si>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</si>
  <si>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</si>
  <si>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</si>
  <si>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</si>
  <si>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</si>
  <si>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</si>
  <si>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</si>
  <si>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</si>
  <si>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</si>
  <si>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</si>
  <si>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</si>
  <si>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</si>
  <si>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</si>
  <si>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</si>
  <si>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</si>
  <si>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</si>
  <si>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</si>
  <si>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</si>
  <si>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</si>
  <si>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</si>
  <si>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</si>
  <si>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</si>
  <si>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</si>
  <si>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</si>
  <si>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</si>
  <si>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</si>
  <si>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</si>
  <si>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</si>
  <si>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</si>
  <si>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</si>
  <si>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</si>
  <si>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</si>
  <si>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</si>
  <si>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</si>
  <si>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</si>
  <si>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</si>
  <si>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</si>
  <si>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</si>
  <si>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</si>
  <si>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</si>
  <si>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</si>
  <si>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</si>
  <si>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</si>
  <si>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</si>
  <si>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</si>
  <si>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</si>
  <si>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</si>
  <si>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</si>
  <si>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</si>
  <si>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</si>
  <si>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</si>
  <si>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</si>
  <si>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</si>
  <si>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</si>
  <si>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</si>
  <si>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</si>
  <si>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</si>
  <si>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</si>
  <si>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</si>
  <si>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</si>
  <si>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</si>
  <si>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</si>
  <si>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</si>
  <si>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</si>
  <si>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</si>
  <si>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</si>
  <si>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</si>
  <si>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</si>
  <si>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</si>
  <si>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</si>
  <si>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</si>
  <si>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</si>
  <si>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</si>
  <si>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</si>
  <si>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</si>
  <si>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</si>
  <si>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</si>
  <si>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</si>
  <si>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</si>
  <si>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</si>
  <si>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</si>
  <si>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</si>
  <si>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</si>
  <si>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</si>
  <si>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</si>
  <si>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</si>
  <si>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</si>
  <si>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</si>
  <si>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</si>
  <si>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</si>
  <si>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</si>
  <si>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</si>
  <si>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</si>
  <si>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</si>
  <si>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</si>
  <si>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</si>
  <si>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</si>
  <si>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</si>
  <si>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</si>
  <si>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</si>
  <si>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</si>
  <si>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</si>
  <si>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</si>
  <si>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</si>
  <si>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</si>
  <si>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</si>
  <si>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</si>
  <si>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</si>
  <si>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</si>
  <si>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</si>
  <si>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</si>
  <si>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</si>
  <si>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</si>
  <si>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</si>
  <si>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</si>
  <si>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</si>
  <si>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</si>
  <si>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</si>
  <si>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</si>
  <si>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</si>
  <si>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</si>
  <si>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</si>
  <si>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</si>
  <si>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</si>
  <si>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</si>
  <si>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</si>
  <si>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</si>
  <si>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</si>
  <si>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</si>
  <si>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</si>
  <si>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</si>
  <si>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</si>
  <si>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</si>
  <si>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</si>
  <si>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</si>
  <si>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</si>
  <si>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</si>
  <si>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</si>
  <si>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</si>
  <si>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</si>
  <si>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</si>
  <si>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</si>
  <si>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</si>
  <si>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</si>
  <si>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</si>
  <si>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</si>
  <si>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</si>
  <si>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</si>
  <si>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</si>
  <si>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</si>
  <si>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</si>
  <si>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</si>
  <si>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</si>
  <si>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</si>
  <si>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</si>
  <si>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</si>
  <si>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</si>
  <si>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</si>
  <si>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</si>
  <si>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</si>
  <si>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</si>
  <si>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</si>
  <si>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</si>
  <si>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</si>
  <si>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</si>
  <si>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</si>
  <si>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</si>
  <si>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</si>
  <si>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</si>
  <si>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</si>
  <si>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</si>
  <si>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</si>
  <si>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</si>
  <si>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</si>
  <si>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</si>
  <si>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</si>
  <si>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</si>
  <si>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</si>
  <si>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</si>
  <si>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</si>
  <si>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</si>
  <si>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</si>
  <si>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</si>
  <si>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</si>
  <si>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</si>
  <si>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</si>
  <si>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</si>
  <si>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</si>
  <si>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</si>
  <si>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</si>
  <si>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</si>
  <si>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</si>
  <si>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</si>
  <si>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</si>
  <si>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</si>
  <si>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</si>
  <si>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</si>
  <si>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</si>
  <si>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</si>
  <si>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</si>
  <si>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</si>
  <si>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</si>
  <si>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</si>
  <si>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</si>
  <si>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</si>
  <si>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</si>
  <si>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</si>
  <si>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</si>
  <si>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</si>
  <si>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</si>
  <si>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</si>
  <si>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</si>
  <si>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</si>
  <si>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</si>
  <si>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</si>
  <si>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</si>
  <si>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</si>
  <si>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</si>
  <si>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</si>
  <si>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</si>
  <si>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</si>
  <si>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</si>
  <si>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</si>
  <si>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</si>
  <si>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</si>
  <si>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</si>
  <si>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</si>
  <si>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</si>
  <si>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</si>
  <si>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</si>
  <si>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</si>
  <si>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</si>
  <si>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</si>
  <si>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</si>
  <si>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</si>
  <si>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</si>
  <si>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</si>
  <si>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</si>
  <si>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</si>
  <si>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</si>
  <si>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</si>
  <si>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</si>
  <si>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</si>
  <si>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</si>
  <si>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</si>
  <si>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</si>
  <si>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</si>
  <si>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</si>
  <si>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</si>
  <si>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</si>
  <si>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</si>
  <si>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</si>
  <si>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</si>
  <si>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</si>
  <si>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</si>
  <si>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</si>
  <si>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</si>
  <si>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</si>
  <si>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</si>
  <si>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</si>
  <si>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</si>
  <si>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</si>
  <si>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</si>
  <si>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</si>
  <si>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</si>
  <si>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</si>
  <si>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</si>
  <si>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</si>
  <si>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</si>
  <si>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</si>
  <si>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</si>
  <si>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</si>
  <si>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</si>
  <si>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</si>
  <si>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</si>
  <si>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</si>
  <si>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</si>
  <si>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</si>
  <si>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</si>
  <si>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</si>
  <si>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</si>
  <si>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</si>
  <si>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</si>
  <si>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</si>
  <si>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</si>
  <si>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</si>
  <si>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</si>
  <si>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</si>
  <si>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</si>
  <si>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</si>
  <si>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</si>
  <si>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</si>
  <si>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</si>
  <si>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</si>
  <si>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</si>
  <si>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</si>
  <si>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</si>
  <si>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</si>
  <si>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</si>
  <si>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</si>
  <si>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</si>
  <si>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</si>
  <si>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</si>
  <si>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</si>
  <si>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</si>
  <si>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</si>
  <si>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</si>
  <si>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</si>
  <si>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</si>
  <si>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</si>
  <si>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</si>
  <si>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</si>
  <si>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</si>
  <si>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</si>
  <si>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</si>
  <si>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</si>
  <si>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</si>
  <si>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</si>
  <si>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</si>
  <si>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</si>
  <si>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</si>
  <si>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</si>
  <si>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</si>
  <si>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</si>
  <si>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</si>
  <si>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</si>
  <si>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</si>
  <si>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</si>
  <si>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</si>
  <si>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</si>
  <si>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</si>
  <si>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</si>
  <si>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</si>
  <si>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</si>
  <si>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</si>
  <si>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</si>
  <si>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</si>
  <si>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</si>
  <si>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</si>
  <si>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</si>
  <si>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</si>
  <si>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</si>
  <si>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</si>
  <si>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</si>
  <si>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</si>
  <si>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</si>
  <si>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</si>
  <si>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</si>
  <si>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</si>
  <si>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</si>
  <si>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</si>
  <si>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</si>
  <si>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</si>
  <si>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</si>
  <si>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</si>
  <si>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</si>
  <si>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</si>
  <si>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</si>
  <si>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</si>
  <si>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</si>
  <si>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</si>
  <si>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</si>
  <si>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</si>
  <si>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</si>
  <si>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</si>
  <si>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</si>
  <si>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</si>
  <si>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</si>
  <si>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</si>
  <si>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</si>
  <si>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</si>
  <si>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</si>
  <si>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</si>
  <si>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</si>
  <si>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</si>
  <si>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</si>
  <si>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</si>
  <si>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</si>
  <si>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</si>
  <si>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</si>
  <si>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</si>
  <si>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</si>
  <si>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</si>
  <si>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</si>
  <si>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</si>
  <si>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</si>
  <si>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</si>
  <si>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</si>
  <si>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</si>
  <si>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</si>
  <si>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</si>
  <si>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</si>
  <si>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</si>
  <si>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</si>
  <si>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</si>
  <si>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</si>
  <si>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</si>
  <si>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</si>
  <si>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</si>
  <si>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</si>
  <si>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</si>
  <si>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</si>
  <si>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</si>
  <si>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</si>
  <si>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</si>
  <si>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</si>
  <si>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</si>
  <si>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</si>
  <si>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</si>
  <si>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</si>
  <si>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</si>
  <si>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</si>
  <si>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</si>
  <si>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</si>
  <si>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</si>
  <si>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</si>
  <si>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</si>
  <si>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</si>
  <si>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</si>
  <si>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</si>
  <si>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</si>
  <si>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</si>
  <si>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</si>
  <si>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</si>
  <si>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</si>
  <si>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</si>
  <si>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</si>
  <si>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</si>
  <si>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</si>
  <si>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</si>
  <si>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</si>
  <si>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</si>
  <si>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</si>
  <si>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</si>
  <si>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</si>
  <si>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</si>
  <si>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</si>
  <si>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</si>
  <si>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</si>
  <si>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</si>
  <si>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</si>
  <si>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</si>
  <si>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</si>
  <si>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</si>
  <si>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</si>
  <si>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</si>
  <si>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</si>
  <si>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</si>
  <si>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</si>
  <si>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</si>
  <si>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</si>
  <si>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</si>
  <si>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</si>
  <si>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</si>
  <si>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</si>
  <si>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</si>
  <si>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</si>
  <si>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</si>
  <si>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</si>
  <si>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</si>
  <si>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</si>
  <si>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</si>
  <si>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</si>
  <si>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</si>
  <si>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</si>
  <si>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</si>
  <si>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</si>
  <si>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</si>
  <si>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</si>
  <si>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</si>
  <si>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</si>
  <si>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</si>
  <si>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</si>
  <si>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</si>
  <si>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</si>
  <si>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</si>
  <si>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</si>
  <si>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</si>
  <si>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</si>
  <si>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</si>
  <si>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</si>
  <si>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</si>
  <si>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</si>
  <si>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</si>
  <si>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</si>
  <si>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</si>
  <si>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</si>
  <si>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</si>
  <si>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</si>
  <si>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</si>
  <si>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</si>
  <si>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</si>
  <si>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</si>
  <si>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</si>
  <si>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</si>
  <si>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</si>
  <si>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</si>
  <si>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</si>
  <si>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</si>
  <si>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</si>
  <si>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</si>
  <si>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</si>
  <si>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</si>
  <si>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</si>
  <si>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</si>
  <si>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</si>
  <si>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</si>
  <si>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</si>
  <si>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</si>
  <si>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</si>
  <si>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</si>
  <si>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</si>
  <si>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</si>
  <si>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</si>
  <si>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</si>
  <si>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</si>
  <si>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</si>
  <si>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</si>
  <si>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</si>
  <si>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</si>
  <si>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</si>
  <si>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</si>
  <si>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</si>
  <si>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</si>
  <si>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</si>
  <si>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</si>
  <si>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</si>
  <si>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</si>
  <si>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</si>
  <si>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</si>
  <si>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</si>
  <si>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</si>
  <si>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</si>
  <si>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</si>
  <si>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</si>
  <si>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</si>
  <si>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</si>
  <si>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</si>
  <si>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</si>
  <si>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</si>
  <si>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</si>
  <si>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</si>
  <si>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</si>
  <si>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</si>
  <si>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</si>
  <si>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</si>
  <si>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</si>
  <si>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</si>
  <si>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</si>
  <si>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</si>
  <si>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</si>
  <si>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</si>
  <si>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</si>
  <si>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</si>
  <si>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</si>
  <si>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</si>
  <si>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</si>
  <si>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</si>
  <si>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</si>
  <si>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</si>
  <si>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</si>
  <si>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</si>
  <si>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</si>
  <si>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</si>
  <si>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</si>
  <si>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</si>
  <si>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</si>
  <si>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</si>
  <si>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</si>
  <si>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</si>
  <si>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</si>
  <si>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</si>
  <si>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</si>
  <si>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</si>
  <si>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</si>
  <si>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</si>
  <si>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</si>
  <si>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</si>
  <si>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</si>
  <si>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</si>
  <si>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</si>
  <si>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</si>
  <si>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</si>
  <si>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</si>
  <si>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</si>
  <si>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</si>
  <si>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</si>
  <si>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</si>
  <si>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</si>
  <si>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</si>
  <si>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</si>
  <si>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</si>
  <si>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</si>
  <si>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</si>
  <si>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</si>
  <si>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</si>
  <si>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</si>
  <si>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</si>
  <si>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</si>
  <si>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</si>
  <si>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</si>
  <si>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</si>
  <si>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</si>
  <si>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</si>
  <si>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</si>
  <si>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</si>
  <si>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</si>
  <si>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</si>
  <si>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</si>
  <si>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</si>
  <si>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</si>
  <si>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</si>
  <si>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</si>
  <si>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</si>
  <si>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</si>
  <si>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</si>
  <si>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</si>
  <si>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</si>
  <si>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</si>
  <si>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</si>
  <si>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</si>
  <si>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</si>
  <si>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</si>
  <si>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</si>
  <si>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</si>
  <si>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</si>
  <si>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</si>
  <si>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</si>
  <si>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</si>
  <si>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</si>
  <si>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</si>
  <si>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</si>
  <si>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</si>
  <si>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</si>
  <si>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</si>
  <si>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</si>
  <si>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</si>
  <si>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</si>
  <si>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</si>
  <si>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</si>
  <si>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</si>
  <si>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</si>
  <si>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</si>
  <si>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</si>
  <si>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</si>
  <si>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</si>
  <si>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</si>
  <si>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</si>
  <si>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</si>
  <si>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</si>
  <si>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</si>
  <si>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</si>
  <si>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</si>
  <si>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</si>
  <si>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</si>
  <si>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</si>
  <si>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</si>
  <si>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</si>
  <si>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</si>
  <si>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</si>
  <si>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</si>
  <si>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</si>
  <si>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</si>
  <si>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</si>
  <si>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</si>
  <si>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</si>
  <si>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</si>
  <si>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</si>
  <si>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</si>
  <si>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</si>
  <si>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</si>
  <si>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</si>
  <si>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</si>
  <si>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</si>
  <si>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</si>
  <si>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</si>
  <si>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</si>
  <si>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</si>
  <si>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</si>
  <si>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</si>
  <si>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</si>
  <si>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</si>
  <si>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</si>
  <si>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</si>
  <si>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</si>
  <si>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</si>
  <si>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</si>
  <si>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</si>
  <si>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</si>
  <si>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</si>
  <si>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</si>
  <si>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</si>
  <si>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</si>
  <si>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</si>
  <si>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</si>
  <si>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</si>
  <si>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</si>
  <si>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</si>
  <si>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</si>
  <si>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</si>
  <si>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</si>
  <si>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</si>
  <si>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</si>
  <si>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</si>
  <si>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</si>
  <si>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</si>
  <si>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</si>
  <si>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</si>
  <si>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</si>
  <si>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</si>
  <si>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</si>
  <si>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</si>
  <si>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</si>
  <si>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</si>
  <si>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</si>
  <si>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</si>
  <si>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</si>
  <si>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</si>
  <si>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</si>
  <si>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</si>
  <si>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</si>
  <si>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</si>
  <si>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</si>
  <si>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</si>
  <si>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</si>
  <si>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</si>
  <si>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</si>
  <si>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</si>
  <si>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</si>
  <si>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</si>
  <si>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</si>
  <si>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</si>
  <si>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</si>
  <si>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</si>
  <si>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</si>
  <si>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</si>
  <si>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</si>
  <si>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</si>
  <si>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</si>
  <si>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</si>
  <si>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</si>
  <si>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</si>
  <si>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</si>
  <si>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</si>
  <si>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</si>
  <si>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</si>
  <si>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</si>
  <si>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</si>
  <si>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</si>
  <si>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</si>
  <si>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</si>
  <si>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</si>
  <si>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</si>
  <si>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</si>
  <si>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</si>
  <si>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</si>
  <si>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</si>
  <si>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</si>
  <si>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</si>
  <si>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</si>
  <si>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</si>
  <si>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</si>
  <si>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</si>
  <si>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</si>
  <si>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</si>
  <si>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</si>
  <si>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</si>
  <si>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</si>
  <si>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</si>
  <si>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</si>
  <si>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</si>
  <si>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</si>
  <si>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</si>
  <si>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</si>
  <si>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</si>
  <si>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</si>
  <si>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</si>
  <si>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</si>
  <si>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</si>
  <si>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</si>
  <si>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</si>
  <si>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</si>
  <si>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</si>
  <si>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</si>
  <si>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</si>
  <si>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</si>
  <si>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</si>
  <si>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</si>
  <si>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</si>
  <si>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</si>
  <si>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</si>
  <si>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</si>
  <si>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</si>
  <si>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</si>
  <si>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</si>
  <si>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</si>
  <si>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</si>
  <si>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</si>
  <si>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</si>
  <si>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</si>
  <si>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</si>
  <si>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</si>
  <si>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</si>
  <si>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</si>
  <si>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</si>
  <si>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</si>
  <si>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</si>
  <si>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</si>
  <si>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</si>
  <si>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</si>
  <si>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</si>
  <si>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</si>
  <si>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</si>
  <si>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</si>
  <si>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</si>
  <si>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</si>
  <si>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</si>
  <si>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</si>
  <si>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</si>
  <si>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</si>
  <si>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</si>
  <si>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</si>
  <si>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</si>
  <si>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</si>
  <si>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</si>
  <si>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</si>
  <si>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</si>
  <si>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</si>
  <si>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</si>
  <si>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</si>
  <si>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</si>
  <si>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</si>
  <si>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</si>
  <si>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</si>
  <si>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</si>
  <si>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</si>
  <si>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</si>
  <si>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</si>
  <si>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</si>
  <si>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</si>
  <si>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</si>
  <si>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</si>
  <si>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</si>
  <si>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</si>
  <si>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</si>
  <si>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</si>
  <si>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</si>
  <si>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</si>
  <si>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</si>
  <si>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</si>
  <si>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</si>
  <si>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</si>
  <si>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</si>
  <si>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</si>
  <si>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</si>
  <si>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</si>
  <si>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</si>
  <si>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</si>
  <si>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</si>
  <si>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</si>
  <si>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</si>
  <si>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</si>
  <si>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</si>
  <si>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</si>
  <si>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</si>
  <si>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</si>
  <si>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</si>
  <si>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</si>
  <si>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</si>
  <si>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</si>
  <si>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</si>
  <si>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</si>
  <si>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</si>
  <si>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</si>
  <si>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</si>
  <si>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</si>
  <si>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</si>
  <si>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</si>
  <si>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</si>
  <si>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</si>
  <si>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</si>
  <si>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</si>
  <si>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</si>
  <si>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</si>
  <si>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</si>
  <si>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</si>
  <si>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</si>
  <si>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</si>
  <si>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</si>
  <si>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</si>
  <si>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</si>
  <si>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</si>
  <si>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</si>
  <si>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</si>
  <si>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</si>
  <si>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</si>
  <si>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</si>
  <si>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</si>
  <si>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</si>
  <si>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</si>
  <si>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</si>
  <si>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</si>
  <si>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</si>
  <si>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</si>
  <si>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</si>
  <si>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</si>
  <si>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</si>
  <si>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</si>
  <si>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</si>
  <si>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</si>
  <si>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</si>
  <si>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</si>
  <si>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</si>
  <si>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</si>
  <si>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</si>
  <si>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</si>
  <si>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</si>
  <si>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</si>
  <si>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</si>
  <si>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</si>
  <si>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</si>
  <si>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</si>
  <si>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</si>
  <si>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</si>
  <si>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</si>
  <si>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</si>
  <si>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</si>
  <si>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</si>
  <si>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</si>
  <si>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</si>
  <si>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</si>
  <si>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</si>
  <si>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</si>
  <si>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</si>
  <si>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</si>
  <si>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</si>
  <si>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</si>
  <si>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</si>
  <si>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</si>
  <si>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</si>
  <si>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</si>
  <si>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</si>
  <si>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</si>
  <si>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</si>
  <si>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</si>
  <si>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</si>
  <si>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</si>
  <si>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</si>
  <si>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</si>
  <si>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</si>
  <si>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</si>
  <si>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</si>
  <si>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</si>
  <si>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</si>
  <si>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</si>
  <si>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</si>
  <si>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</si>
  <si>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</si>
  <si>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</si>
  <si>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</si>
  <si>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</si>
  <si>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</si>
  <si>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</si>
  <si>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</si>
  <si>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</si>
  <si>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</si>
  <si>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</si>
  <si>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</si>
  <si>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</si>
  <si>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</si>
  <si>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</si>
  <si>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</si>
  <si>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</si>
  <si>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</si>
  <si>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</si>
  <si>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</si>
  <si>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</si>
  <si>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</si>
  <si>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</si>
  <si>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</si>
  <si>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</si>
  <si>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</si>
  <si>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</si>
  <si>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</si>
  <si>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</si>
  <si>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</si>
  <si>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</si>
  <si>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</si>
  <si>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</si>
  <si>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</si>
  <si>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</si>
  <si>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</si>
  <si>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</si>
  <si>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</si>
  <si>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</si>
  <si>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</si>
  <si>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</si>
  <si>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</si>
  <si>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</si>
  <si>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</si>
  <si>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</si>
  <si>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</si>
  <si>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</si>
  <si>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</si>
  <si>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</si>
  <si>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</si>
  <si>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</si>
  <si>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</si>
  <si>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</si>
  <si>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</si>
  <si>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</si>
  <si>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</si>
  <si>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</si>
  <si>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</si>
  <si>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</si>
  <si>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</si>
  <si>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</si>
  <si>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</si>
  <si>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</si>
  <si>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</si>
  <si>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</si>
  <si>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</si>
  <si>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</si>
  <si>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</si>
  <si>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</si>
  <si>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</si>
  <si>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</si>
  <si>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</si>
  <si>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</si>
  <si>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</si>
  <si>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</si>
  <si>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</si>
  <si>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</si>
  <si>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</si>
  <si>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</si>
  <si>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</si>
  <si>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</si>
  <si>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</si>
  <si>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</si>
  <si>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</si>
  <si>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</si>
  <si>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</si>
  <si>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</si>
  <si>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</si>
  <si>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</si>
  <si>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</si>
  <si>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</si>
  <si>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</si>
  <si>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</si>
  <si>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</si>
  <si>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</si>
  <si>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</si>
  <si>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</si>
  <si>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</si>
  <si>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</si>
  <si>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</si>
  <si>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</si>
  <si>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</si>
  <si>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</si>
  <si>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</si>
  <si>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</si>
  <si>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</si>
  <si>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</si>
  <si>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</si>
  <si>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</si>
  <si>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</si>
  <si>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</si>
  <si>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</si>
  <si>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</si>
  <si>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</si>
  <si>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</si>
  <si>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</si>
  <si>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</si>
  <si>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</si>
  <si>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</si>
  <si>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</si>
  <si>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</si>
  <si>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</si>
  <si>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</si>
  <si>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</si>
  <si>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</si>
  <si>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</si>
  <si>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</si>
  <si>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</si>
  <si>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</si>
  <si>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</si>
  <si>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</si>
  <si>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</si>
  <si>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</si>
  <si>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</si>
  <si>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</si>
  <si>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</si>
  <si>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</si>
  <si>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</si>
  <si>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</si>
  <si>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</si>
  <si>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</si>
  <si>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</si>
  <si>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</si>
  <si>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</si>
  <si>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</si>
  <si>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</si>
  <si>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</si>
  <si>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</si>
  <si>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</si>
  <si>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</si>
  <si>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</si>
  <si>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</si>
  <si>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</si>
  <si>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</si>
  <si>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</si>
  <si>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</si>
  <si>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</si>
  <si>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</si>
  <si>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</si>
  <si>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</si>
  <si>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</si>
  <si>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</si>
  <si>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</si>
  <si>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</si>
  <si>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</si>
  <si>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</si>
  <si>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</si>
  <si>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</si>
  <si>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</si>
  <si>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</si>
  <si>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</si>
  <si>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</si>
  <si>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</si>
  <si>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</si>
  <si>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</si>
  <si>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</si>
  <si>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</si>
  <si>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</si>
  <si>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</si>
  <si>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</si>
  <si>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</si>
  <si>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</si>
  <si>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</si>
  <si>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</si>
  <si>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</si>
  <si>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</si>
  <si>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</si>
  <si>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</si>
  <si>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</si>
  <si>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</si>
  <si>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</si>
  <si>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</si>
  <si>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</si>
  <si>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</si>
  <si>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</si>
  <si>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</si>
  <si>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</si>
  <si>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</si>
  <si>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</si>
  <si>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</si>
  <si>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</si>
  <si>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</si>
  <si>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</si>
  <si>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</si>
  <si>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</si>
  <si>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</si>
  <si>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</si>
  <si>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</si>
  <si>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</si>
  <si>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</si>
  <si>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</si>
  <si>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</si>
  <si>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</si>
  <si>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</si>
  <si>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</si>
  <si>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</si>
  <si>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</si>
  <si>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</si>
  <si>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</si>
  <si>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</si>
  <si>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</si>
  <si>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</si>
  <si>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</si>
  <si>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</si>
  <si>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</si>
  <si>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</si>
  <si>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</si>
  <si>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</si>
  <si>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</si>
  <si>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</si>
  <si>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</si>
  <si>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</si>
  <si>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</si>
  <si>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</si>
  <si>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</si>
  <si>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</si>
  <si>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</si>
  <si>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</si>
  <si>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</si>
  <si>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</si>
  <si>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</si>
  <si>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</si>
  <si>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</si>
  <si>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</si>
  <si>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</si>
  <si>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</si>
  <si>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</si>
  <si>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</si>
  <si>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</si>
  <si>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</si>
  <si>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</si>
  <si>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</si>
  <si>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</si>
  <si>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</si>
  <si>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</si>
  <si>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</si>
  <si>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</si>
  <si>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</si>
  <si>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</si>
  <si>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</si>
  <si>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</si>
  <si>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</si>
  <si>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</si>
  <si>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</si>
  <si>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</si>
  <si>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</si>
  <si>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</si>
  <si>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</si>
  <si>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</si>
  <si>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</si>
  <si>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</si>
  <si>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</si>
  <si>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</si>
  <si>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</si>
  <si>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</si>
  <si>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</si>
  <si>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</si>
  <si>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</si>
  <si>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</si>
  <si>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</si>
  <si>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</si>
  <si>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</si>
  <si>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</si>
  <si>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</si>
  <si>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</si>
  <si>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</si>
  <si>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</si>
  <si>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</si>
  <si>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</si>
  <si>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</si>
  <si>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</si>
  <si>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</si>
  <si>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</si>
  <si>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</si>
  <si>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</si>
  <si>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</si>
  <si>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</si>
  <si>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</si>
  <si>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</si>
  <si>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</si>
  <si>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</si>
  <si>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</si>
  <si>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</si>
  <si>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</si>
  <si>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</si>
  <si>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</si>
  <si>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</si>
  <si>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</si>
  <si>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</si>
  <si>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</si>
  <si>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</si>
  <si>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</si>
  <si>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</si>
  <si>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</si>
  <si>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</si>
  <si>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</si>
  <si>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</si>
  <si>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</si>
  <si>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</si>
  <si>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</si>
  <si>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</si>
  <si>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</si>
  <si>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</si>
  <si>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</si>
  <si>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</si>
  <si>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</si>
  <si>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</si>
  <si>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</si>
  <si>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</si>
  <si>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</si>
  <si>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</si>
  <si>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</si>
  <si>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</si>
  <si>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</si>
  <si>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</si>
  <si>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</si>
  <si>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</si>
  <si>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</si>
  <si>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</si>
  <si>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</si>
  <si>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</si>
  <si>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</si>
  <si>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</si>
  <si>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</si>
  <si>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</si>
  <si>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</si>
  <si>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</si>
  <si>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</si>
  <si>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</si>
  <si>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</si>
  <si>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</si>
  <si>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</si>
  <si>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</si>
  <si>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</si>
  <si>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</si>
  <si>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</si>
  <si>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</si>
  <si>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</si>
  <si>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</si>
  <si>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</si>
  <si>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</si>
  <si>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</si>
  <si>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</si>
  <si>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</si>
  <si>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</si>
  <si>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</si>
  <si>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</si>
  <si>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</si>
  <si>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</si>
  <si>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</si>
  <si>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</si>
  <si>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</si>
  <si>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</si>
  <si>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</si>
  <si>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</si>
  <si>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</si>
  <si>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</si>
  <si>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</si>
  <si>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</si>
  <si>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</si>
  <si>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</si>
  <si>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</si>
  <si>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</si>
  <si>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</si>
  <si>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</si>
  <si>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</si>
  <si>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</si>
  <si>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</si>
  <si>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</si>
  <si>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</si>
  <si>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</si>
  <si>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</si>
  <si>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</si>
  <si>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</si>
  <si>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</si>
  <si>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</si>
  <si>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</si>
  <si>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</si>
  <si>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</si>
  <si>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</si>
  <si>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</si>
  <si>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</si>
  <si>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</si>
  <si>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</si>
  <si>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</si>
  <si>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</si>
  <si>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</si>
  <si>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</si>
  <si>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</si>
  <si>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</si>
  <si>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</si>
  <si>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</si>
  <si>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</si>
  <si>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</si>
  <si>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</si>
  <si>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</si>
  <si>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</si>
  <si>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</si>
  <si>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</si>
  <si>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</si>
  <si>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</si>
  <si>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</si>
  <si>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</si>
  <si>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</si>
  <si>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</si>
  <si>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</si>
  <si>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</si>
  <si>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</si>
  <si>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</si>
  <si>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</si>
  <si>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</si>
  <si>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</si>
  <si>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</si>
  <si>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</si>
  <si>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</si>
  <si>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</si>
  <si>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</si>
  <si>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</si>
  <si>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</si>
  <si>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</si>
  <si>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</si>
  <si>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</si>
  <si>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</si>
  <si>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</si>
  <si>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</si>
  <si>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</si>
  <si>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</si>
  <si>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</si>
  <si>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</si>
  <si>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</si>
  <si>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</si>
  <si>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</si>
  <si>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</si>
  <si>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</si>
  <si>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</si>
  <si>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</si>
  <si>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</si>
  <si>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</si>
  <si>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</si>
  <si>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</si>
  <si>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</si>
  <si>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</si>
  <si>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</si>
  <si>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</si>
  <si>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</si>
  <si>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</si>
  <si>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</si>
  <si>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</si>
  <si>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</si>
  <si>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</si>
  <si>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</si>
  <si>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</si>
  <si>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</si>
  <si>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</si>
  <si>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</si>
  <si>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</si>
  <si>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</si>
  <si>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</si>
  <si>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</si>
  <si>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</si>
  <si>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</si>
  <si>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</si>
  <si>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</si>
  <si>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</si>
  <si>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</si>
  <si>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</si>
  <si>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</si>
  <si>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</si>
  <si>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</si>
  <si>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</si>
  <si>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</si>
  <si>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</si>
  <si>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</si>
  <si>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</si>
  <si>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</si>
  <si>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</si>
  <si>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</si>
  <si>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</si>
  <si>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</si>
  <si>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</si>
  <si>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</si>
  <si>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</si>
  <si>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</si>
  <si>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</si>
  <si>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</si>
  <si>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</si>
  <si>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</si>
  <si>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</si>
  <si>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</si>
  <si>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</si>
  <si>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</si>
  <si>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</si>
  <si>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</si>
  <si>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</si>
  <si>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</si>
  <si>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</si>
  <si>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</si>
  <si>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</si>
  <si>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</si>
  <si>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</si>
  <si>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</si>
  <si>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</si>
  <si>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</si>
  <si>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</si>
  <si>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</si>
  <si>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</si>
  <si>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</si>
  <si>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</si>
  <si>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</si>
  <si>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</si>
  <si>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</si>
  <si>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</si>
  <si>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</si>
  <si>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</si>
  <si>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</si>
  <si>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</si>
  <si>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</si>
  <si>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</si>
  <si>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</si>
  <si>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</si>
  <si>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</si>
  <si>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</si>
  <si>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</si>
  <si>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</si>
  <si>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</si>
  <si>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</si>
  <si>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</si>
  <si>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</si>
  <si>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</si>
  <si>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</si>
  <si>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</si>
  <si>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</si>
  <si>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</si>
  <si>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</si>
  <si>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</si>
  <si>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</si>
  <si>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</si>
  <si>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</si>
  <si>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</si>
  <si>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</si>
  <si>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</si>
  <si>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</si>
  <si>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</si>
  <si>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</si>
  <si>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</si>
  <si>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</si>
  <si>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</si>
  <si>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</si>
  <si>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</si>
  <si>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</si>
  <si>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</si>
  <si>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</si>
  <si>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</si>
  <si>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</si>
  <si>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</si>
  <si>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</si>
  <si>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</si>
  <si>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</si>
  <si>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</si>
  <si>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</si>
  <si>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</si>
  <si>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</si>
  <si>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</si>
  <si>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</si>
  <si>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</si>
  <si>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</si>
  <si>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</si>
  <si>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</si>
  <si>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</si>
  <si>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</si>
  <si>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</si>
  <si>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</si>
  <si>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</si>
  <si>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</si>
  <si>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</si>
  <si>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</si>
  <si>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</si>
  <si>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</si>
  <si>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</si>
  <si>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</si>
  <si>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</si>
  <si>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</si>
  <si>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</si>
  <si>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</si>
  <si>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</si>
  <si>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</si>
  <si>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</si>
  <si>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</si>
  <si>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</si>
  <si>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</si>
  <si>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</si>
  <si>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</si>
  <si>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</si>
  <si>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</si>
  <si>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</si>
  <si>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</si>
  <si>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</si>
  <si>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</si>
  <si>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</si>
  <si>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</si>
  <si>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</si>
  <si>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</si>
  <si>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</si>
  <si>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</si>
  <si>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</si>
  <si>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</si>
  <si>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</si>
  <si>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</si>
  <si>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</si>
  <si>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</si>
  <si>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</si>
  <si>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</si>
  <si>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</si>
  <si>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</si>
  <si>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</si>
  <si>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</si>
  <si>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</si>
  <si>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</si>
  <si>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</si>
  <si>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</si>
  <si>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</si>
  <si>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</si>
  <si>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</si>
  <si>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</si>
  <si>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</si>
  <si>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</si>
  <si>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</si>
  <si>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</si>
  <si>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</si>
  <si>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</si>
  <si>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</si>
  <si>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</si>
  <si>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</si>
  <si>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</si>
  <si>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</si>
  <si>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</si>
  <si>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</si>
  <si>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</si>
  <si>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</si>
  <si>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</si>
  <si>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</si>
  <si>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</si>
  <si>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</si>
  <si>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</si>
  <si>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</si>
  <si>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</si>
  <si>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</si>
  <si>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</si>
  <si>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</si>
  <si>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</si>
  <si>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</si>
  <si>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</si>
  <si>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</si>
  <si>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</si>
  <si>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</si>
  <si>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</si>
  <si>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</si>
  <si>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</si>
  <si>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</si>
  <si>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</si>
  <si>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</si>
  <si>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</si>
  <si>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</si>
  <si>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</si>
  <si>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</si>
  <si>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</si>
  <si>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</si>
  <si>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</si>
  <si>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</si>
  <si>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</si>
  <si>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</si>
  <si>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</si>
  <si>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</si>
  <si>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</si>
  <si>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</si>
  <si>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</si>
  <si>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</si>
  <si>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</si>
  <si>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</si>
  <si>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</si>
  <si>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</si>
  <si>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</si>
  <si>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</si>
  <si>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</si>
  <si>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</si>
  <si>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</si>
  <si>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</si>
  <si>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</si>
  <si>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</si>
  <si>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</si>
  <si>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</si>
  <si>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</si>
  <si>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</si>
  <si>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</si>
  <si>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</si>
  <si>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</si>
  <si>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</si>
  <si>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</si>
  <si>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</si>
  <si>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</si>
  <si>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</si>
  <si>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</si>
  <si>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</si>
  <si>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</si>
  <si>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</si>
  <si>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</si>
  <si>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</si>
  <si>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</si>
  <si>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</si>
  <si>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</si>
  <si>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</si>
  <si>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</si>
  <si>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</si>
  <si>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</si>
  <si>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</si>
  <si>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</si>
  <si>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</si>
  <si>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</si>
  <si>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</si>
  <si>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</si>
  <si>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</si>
  <si>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</si>
  <si>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</si>
  <si>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</si>
  <si>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</si>
  <si>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</si>
  <si>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</si>
  <si>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</si>
  <si>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</si>
  <si>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</si>
  <si>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</si>
  <si>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</si>
  <si>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</si>
  <si>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</si>
  <si>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</si>
  <si>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</si>
  <si>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</si>
  <si>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</si>
  <si>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</si>
  <si>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</si>
  <si>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</si>
  <si>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</si>
  <si>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</si>
  <si>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</si>
  <si>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</si>
  <si>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</si>
  <si>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</si>
  <si>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</si>
  <si>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</si>
  <si>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</si>
  <si>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</si>
  <si>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</si>
  <si>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</si>
  <si>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</si>
  <si>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</si>
  <si>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</si>
  <si>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</si>
  <si>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</si>
  <si>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</si>
  <si>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</si>
  <si>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</si>
  <si>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</si>
  <si>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</si>
  <si>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</si>
  <si>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</si>
  <si>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</si>
  <si>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</si>
  <si>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</si>
  <si>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</si>
  <si>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</si>
  <si>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</si>
  <si>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</si>
  <si>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</si>
  <si>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</si>
  <si>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</si>
  <si>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</si>
  <si>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</si>
  <si>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</si>
  <si>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</si>
  <si>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</si>
  <si>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</si>
  <si>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</si>
  <si>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</si>
  <si>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</si>
  <si>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</si>
  <si>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</si>
  <si>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</si>
  <si>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</si>
  <si>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</si>
  <si>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</si>
  <si>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</si>
  <si>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</si>
  <si>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</si>
  <si>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</si>
  <si>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</si>
  <si>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</si>
  <si>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</si>
  <si>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</si>
  <si>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</si>
  <si>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</si>
  <si>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</si>
  <si>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</si>
  <si>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</si>
  <si>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</si>
  <si>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</si>
  <si>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</si>
  <si>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</si>
  <si>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</si>
  <si>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</si>
  <si>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</si>
  <si>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</si>
  <si>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</si>
  <si>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</si>
  <si>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</si>
  <si>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</si>
  <si>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</si>
  <si>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</si>
  <si>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</si>
  <si>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</si>
  <si>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</si>
  <si>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</si>
  <si>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</si>
  <si>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</si>
  <si>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</si>
  <si>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</si>
  <si>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</si>
  <si>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</si>
  <si>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</si>
  <si>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</si>
  <si>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</si>
  <si>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</si>
  <si>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</si>
  <si>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</si>
  <si>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</si>
  <si>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</si>
  <si>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</si>
  <si>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</si>
  <si>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</si>
  <si>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</si>
  <si>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</si>
  <si>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</si>
  <si>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</si>
  <si>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</si>
  <si>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</si>
  <si>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</si>
  <si>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</si>
  <si>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</si>
  <si>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</si>
  <si>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</si>
  <si>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</si>
  <si>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</si>
  <si>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</si>
  <si>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</si>
  <si>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</si>
  <si>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</si>
  <si>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</si>
  <si>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</si>
  <si>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</si>
  <si>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</si>
  <si>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</si>
  <si>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</si>
  <si>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</si>
  <si>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</si>
  <si>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</si>
  <si>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</si>
  <si>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</si>
  <si>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</si>
  <si>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</si>
  <si>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</si>
  <si>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</si>
  <si>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</si>
  <si>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</si>
  <si>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</si>
  <si>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</si>
  <si>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</si>
  <si>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</si>
  <si>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</si>
  <si>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</si>
  <si>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</si>
  <si>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</si>
  <si>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</si>
  <si>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</si>
  <si>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</si>
  <si>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</si>
  <si>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</si>
  <si>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</si>
  <si>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</si>
  <si>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</si>
  <si>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</si>
  <si>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</si>
  <si>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</si>
  <si>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</si>
  <si>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</si>
  <si>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</si>
  <si>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</si>
  <si>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</si>
  <si>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</si>
  <si>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</si>
  <si>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</si>
  <si>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</si>
  <si>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</si>
  <si>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</si>
  <si>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</si>
  <si>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</si>
  <si>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</si>
  <si>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</si>
  <si>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</si>
  <si>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</si>
  <si>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</si>
  <si>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</si>
  <si>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</si>
  <si>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</si>
  <si>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</si>
  <si>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</si>
  <si>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</si>
  <si>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</si>
  <si>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</si>
  <si>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</si>
  <si>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</si>
  <si>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</si>
  <si>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</si>
  <si>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</si>
  <si>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</si>
  <si>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</si>
  <si>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</si>
  <si>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</si>
  <si>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</si>
  <si>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</si>
  <si>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</si>
  <si>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</si>
  <si>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</si>
  <si>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</si>
  <si>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</si>
  <si>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</si>
  <si>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</si>
  <si>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</si>
  <si>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</si>
  <si>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</si>
  <si>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</si>
  <si>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</si>
  <si>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</si>
  <si>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</si>
  <si>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</si>
  <si>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</si>
  <si>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</si>
  <si>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</si>
  <si>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</si>
  <si>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</si>
  <si>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</si>
  <si>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</si>
  <si>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</si>
  <si>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</si>
  <si>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</si>
  <si>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</si>
  <si>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</si>
  <si>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</si>
  <si>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</si>
  <si>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</si>
  <si>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</si>
  <si>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</si>
  <si>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</si>
  <si>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</si>
  <si>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</si>
  <si>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</si>
  <si>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</si>
  <si>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</si>
  <si>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</si>
  <si>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</si>
  <si>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</si>
  <si>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</si>
  <si>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</si>
  <si>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</si>
  <si>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</si>
  <si>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</si>
  <si>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</si>
  <si>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</si>
  <si>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</si>
  <si>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</si>
  <si>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</si>
  <si>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</si>
  <si>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</si>
  <si>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</si>
  <si>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</si>
  <si>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</si>
  <si>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</si>
  <si>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</si>
  <si>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</si>
  <si>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</si>
  <si>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</si>
  <si>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</si>
  <si>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</si>
  <si>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</si>
  <si>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</si>
  <si>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</si>
  <si>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</si>
  <si>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</si>
  <si>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</si>
  <si>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</si>
  <si>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</si>
  <si>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</si>
  <si>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</si>
  <si>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</si>
  <si>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</si>
  <si>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</si>
  <si>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</si>
  <si>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</si>
  <si>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</si>
  <si>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</si>
  <si>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</si>
  <si>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</si>
  <si>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</si>
  <si>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</si>
  <si>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</si>
  <si>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</si>
  <si>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</si>
  <si>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</si>
  <si>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</si>
  <si>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</si>
  <si>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</si>
  <si>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</si>
  <si>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</si>
  <si>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</si>
  <si>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</si>
  <si>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</si>
  <si>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</si>
  <si>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</si>
  <si>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</si>
  <si>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</si>
  <si>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</si>
  <si>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</si>
  <si>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</si>
  <si>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</si>
  <si>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</si>
  <si>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</si>
  <si>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</si>
  <si>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</si>
  <si>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</si>
  <si>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</si>
  <si>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</si>
  <si>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</si>
  <si>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</si>
  <si>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</si>
  <si>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</si>
  <si>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</si>
  <si>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</si>
  <si>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</si>
  <si>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</si>
  <si>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</si>
  <si>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</si>
  <si>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</si>
  <si>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</si>
  <si>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</si>
  <si>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</si>
  <si>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</si>
  <si>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</si>
  <si>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</si>
  <si>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</si>
  <si>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</si>
  <si>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</si>
  <si>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</si>
  <si>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</si>
  <si>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</si>
  <si>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</si>
  <si>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</si>
  <si>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</si>
  <si>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</si>
  <si>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</si>
  <si>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</si>
  <si>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</si>
  <si>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</si>
  <si>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</si>
  <si>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</si>
  <si>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</si>
  <si>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</si>
  <si>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</si>
  <si>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</si>
  <si>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</si>
  <si>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</si>
  <si>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</si>
  <si>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</si>
  <si>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</si>
  <si>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</si>
  <si>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</si>
  <si>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</si>
  <si>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</si>
  <si>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</si>
  <si>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</si>
  <si>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</si>
  <si>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</si>
  <si>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</si>
  <si>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</si>
  <si>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</si>
  <si>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</si>
  <si>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</si>
  <si>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</si>
  <si>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</si>
  <si>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</si>
  <si>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</si>
  <si>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</si>
  <si>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</si>
  <si>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</si>
  <si>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</si>
  <si>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</si>
  <si>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</si>
  <si>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</si>
  <si>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</si>
  <si>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</si>
  <si>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</si>
  <si>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</si>
  <si>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</si>
  <si>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</si>
  <si>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</si>
  <si>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</si>
  <si>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</si>
  <si>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</si>
  <si>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</si>
  <si>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</si>
  <si>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</si>
  <si>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</si>
  <si>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</si>
  <si>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</si>
  <si>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</si>
  <si>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</si>
  <si>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</si>
  <si>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</si>
  <si>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</si>
  <si>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</si>
  <si>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</si>
  <si>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</si>
  <si>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</si>
  <si>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</si>
  <si>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</si>
  <si>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</si>
  <si>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</si>
  <si>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</si>
  <si>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</si>
  <si>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</si>
  <si>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</si>
  <si>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</si>
  <si>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</si>
  <si>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</si>
  <si>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</si>
  <si>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</si>
  <si>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</si>
  <si>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</si>
  <si>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</si>
  <si>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</si>
  <si>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</si>
  <si>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</si>
  <si>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</si>
  <si>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</si>
  <si>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</si>
  <si>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</si>
  <si>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</si>
  <si>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</si>
  <si>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</si>
  <si>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</si>
  <si>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</si>
  <si>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</si>
  <si>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</si>
  <si>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</si>
  <si>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</si>
  <si>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</si>
  <si>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</si>
  <si>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</si>
  <si>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</si>
  <si>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</si>
  <si>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</si>
  <si>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</si>
  <si>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</si>
  <si>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</si>
  <si>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</si>
  <si>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</si>
  <si>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</si>
  <si>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</si>
  <si>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</si>
  <si>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</si>
  <si>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</si>
  <si>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</si>
  <si>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</si>
  <si>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</si>
  <si>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</si>
  <si>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</si>
  <si>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</si>
  <si>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</si>
  <si>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</si>
  <si>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</si>
  <si>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</si>
  <si>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</si>
  <si>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</si>
  <si>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</si>
  <si>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</si>
  <si>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</si>
  <si>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</si>
  <si>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</si>
  <si>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</si>
  <si>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</si>
  <si>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</si>
  <si>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</si>
  <si>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</si>
  <si>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</si>
  <si>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</si>
  <si>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</si>
  <si>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</si>
  <si>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</si>
  <si>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</si>
  <si>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</si>
  <si>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</si>
  <si>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</si>
  <si>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</si>
  <si>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</si>
  <si>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</si>
  <si>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</si>
  <si>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</si>
  <si>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</si>
  <si>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</si>
  <si>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</si>
  <si>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</si>
  <si>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</si>
  <si>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</si>
  <si>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</si>
  <si>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</si>
  <si>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</si>
  <si>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</si>
  <si>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</si>
  <si>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</si>
  <si>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</si>
  <si>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</si>
  <si>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</si>
  <si>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</si>
  <si>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</si>
  <si>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</si>
  <si>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</si>
  <si>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</si>
  <si>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</si>
  <si>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</si>
  <si>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</si>
  <si>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</si>
  <si>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</si>
  <si>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</si>
  <si>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</si>
  <si>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</si>
  <si>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</si>
  <si>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</si>
  <si>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</si>
  <si>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</si>
  <si>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</si>
  <si>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</si>
  <si>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</si>
  <si>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</si>
  <si>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</si>
  <si>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</si>
  <si>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</si>
  <si>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</si>
  <si>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</si>
  <si>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</si>
  <si>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</si>
  <si>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</si>
  <si>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</si>
  <si>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</si>
  <si>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</si>
  <si>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</si>
  <si>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</si>
  <si>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</si>
  <si>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</si>
  <si>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</si>
  <si>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</si>
  <si>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</si>
  <si>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</si>
  <si>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</si>
  <si>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</si>
  <si>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</si>
  <si>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</si>
  <si>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</si>
  <si>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</si>
  <si>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</si>
  <si>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</si>
  <si>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</si>
  <si>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</si>
  <si>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</si>
  <si>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</si>
  <si>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</si>
  <si>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</si>
  <si>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</si>
  <si>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</si>
  <si>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</si>
  <si>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</si>
  <si>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</si>
  <si>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</si>
  <si>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</si>
  <si>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</si>
  <si>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</si>
  <si>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</si>
  <si>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</si>
  <si>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</si>
  <si>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</si>
  <si>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</si>
  <si>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</si>
  <si>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</si>
  <si>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</si>
  <si>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</si>
  <si>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</si>
  <si>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</si>
  <si>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</si>
  <si>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</si>
  <si>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</si>
  <si>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</si>
  <si>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</si>
  <si>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</si>
  <si>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</si>
  <si>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</si>
  <si>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</si>
  <si>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</si>
  <si>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</si>
  <si>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</si>
  <si>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</si>
  <si>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</si>
  <si>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</si>
  <si>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</si>
  <si>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</si>
  <si>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</si>
  <si>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</si>
  <si>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</si>
  <si>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</si>
  <si>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</si>
  <si>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</si>
  <si>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</si>
  <si>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</si>
  <si>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</si>
  <si>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</si>
  <si>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</si>
  <si>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</si>
  <si>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</si>
  <si>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</si>
  <si>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</si>
  <si>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</si>
  <si>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</si>
  <si>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</si>
  <si>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</si>
  <si>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</si>
  <si>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</si>
  <si>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</si>
  <si>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</si>
  <si>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</si>
  <si>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</si>
  <si>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</si>
  <si>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</si>
  <si>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</si>
  <si>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</si>
  <si>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</si>
  <si>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</si>
  <si>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</si>
  <si>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</si>
  <si>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</si>
  <si>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</si>
  <si>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</si>
  <si>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</si>
  <si>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</si>
  <si>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</si>
  <si>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</si>
  <si>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</si>
  <si>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</si>
  <si>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</si>
  <si>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</si>
  <si>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</si>
  <si>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</si>
  <si>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</si>
  <si>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</si>
  <si>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</si>
  <si>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</si>
  <si>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</si>
  <si>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</si>
  <si>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</si>
  <si>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</si>
  <si>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</si>
  <si>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</si>
  <si>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</si>
  <si>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</si>
  <si>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</si>
  <si>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</si>
  <si>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</si>
  <si>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</si>
  <si>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</si>
  <si>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</si>
  <si>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</si>
  <si>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</si>
  <si>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</si>
  <si>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</si>
  <si>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</si>
  <si>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</si>
  <si>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</si>
  <si>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</si>
  <si>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</si>
  <si>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</si>
  <si>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</si>
  <si>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</si>
  <si>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</si>
  <si>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</si>
  <si>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</si>
  <si>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</si>
  <si>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</si>
  <si>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</si>
  <si>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</si>
  <si>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</si>
  <si>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</si>
  <si>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</si>
  <si>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</si>
  <si>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</si>
  <si>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</si>
  <si>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</si>
  <si>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</si>
  <si>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</si>
  <si>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</si>
  <si>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</si>
  <si>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</si>
  <si>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</si>
  <si>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</si>
  <si>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</si>
  <si>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</si>
  <si>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</si>
  <si>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</si>
  <si>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</si>
  <si>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</si>
  <si>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</si>
  <si>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</si>
  <si>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</si>
  <si>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</si>
  <si>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</si>
  <si>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</si>
  <si>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</si>
  <si>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</si>
  <si>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</si>
  <si>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</si>
  <si>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</si>
  <si>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</si>
  <si>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</si>
  <si>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</si>
  <si>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</si>
  <si>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</si>
  <si>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</si>
  <si>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</si>
  <si>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</si>
  <si>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</si>
  <si>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</si>
  <si>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</si>
  <si>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</si>
  <si>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</si>
  <si>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</si>
  <si>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</si>
  <si>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</si>
  <si>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</si>
  <si>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</si>
  <si>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</si>
  <si>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</si>
  <si>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</si>
  <si>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</si>
  <si>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</si>
  <si>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</si>
  <si>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</si>
  <si>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</si>
  <si>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</si>
  <si>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</si>
  <si>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</si>
  <si>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</si>
  <si>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</si>
  <si>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</si>
  <si>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</si>
  <si>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</si>
  <si>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</si>
  <si>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</si>
  <si>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</si>
  <si>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</si>
  <si>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</si>
  <si>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</si>
  <si>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</si>
  <si>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</si>
  <si>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</si>
  <si>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</si>
  <si>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</si>
  <si>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</si>
  <si>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</si>
  <si>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</si>
  <si>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</si>
  <si>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</si>
  <si>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</si>
  <si>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</si>
  <si>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</si>
  <si>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</si>
  <si>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</si>
  <si>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</si>
  <si>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</si>
  <si>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</si>
  <si>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</si>
  <si>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</si>
  <si>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</si>
  <si>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</si>
  <si>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</si>
  <si>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</si>
  <si>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</si>
  <si>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</si>
  <si>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</si>
  <si>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</si>
  <si>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</si>
  <si>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</si>
  <si>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</si>
  <si>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</si>
  <si>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</si>
  <si>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</si>
  <si>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</si>
  <si>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</si>
  <si>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</si>
  <si>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</si>
  <si>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</si>
  <si>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</si>
  <si>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</si>
  <si>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</si>
  <si>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</si>
  <si>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</si>
  <si>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</si>
  <si>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</si>
  <si>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</si>
  <si>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</si>
  <si>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</si>
  <si>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</si>
  <si>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</si>
  <si>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</si>
  <si>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</si>
  <si>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</si>
  <si>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</si>
  <si>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</si>
  <si>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</si>
  <si>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</si>
  <si>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</si>
  <si>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</si>
  <si>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</si>
  <si>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</si>
  <si>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</si>
  <si>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</si>
  <si>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</si>
  <si>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</si>
  <si>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</si>
  <si>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</si>
  <si>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</si>
  <si>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</si>
  <si>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</si>
  <si>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</si>
  <si>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</si>
  <si>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</si>
  <si>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</si>
  <si>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</si>
  <si>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</si>
  <si>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</si>
  <si>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</si>
  <si>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</si>
  <si>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</si>
  <si>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</si>
  <si>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</si>
  <si>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</si>
  <si>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</si>
  <si>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</si>
  <si>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</si>
  <si>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</si>
  <si>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</si>
  <si>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</si>
  <si>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</si>
  <si>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</si>
  <si>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</si>
  <si>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</si>
  <si>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</si>
  <si>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</si>
  <si>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</si>
  <si>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</si>
  <si>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</si>
  <si>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</si>
  <si>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</si>
  <si>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</si>
  <si>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</si>
  <si>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</si>
  <si>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</si>
  <si>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</si>
  <si>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</si>
  <si>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</si>
  <si>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</si>
  <si>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</si>
  <si>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</si>
  <si>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</si>
  <si>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</si>
  <si>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</si>
  <si>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</si>
  <si>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</si>
  <si>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</si>
  <si>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</si>
  <si>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</si>
  <si>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</si>
  <si>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</si>
  <si>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</si>
  <si>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</si>
  <si>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</si>
  <si>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</si>
  <si>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</si>
  <si>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</si>
  <si>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</si>
  <si>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</si>
  <si>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</si>
  <si>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</si>
  <si>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</si>
  <si>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</si>
  <si>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</si>
  <si>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</si>
  <si>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</si>
  <si>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</si>
  <si>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</si>
  <si>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</si>
  <si>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</si>
  <si>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</si>
  <si>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</si>
  <si>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</si>
  <si>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</si>
  <si>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</si>
  <si>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</si>
  <si>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</si>
  <si>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</si>
  <si>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</si>
  <si>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</si>
  <si>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</si>
  <si>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</si>
  <si>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</si>
  <si>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</si>
  <si>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</si>
  <si>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</si>
  <si>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</si>
  <si>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</si>
  <si>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</si>
  <si>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</si>
  <si>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</si>
  <si>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</si>
  <si>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</si>
  <si>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</si>
  <si>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</si>
  <si>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</si>
  <si>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</si>
  <si>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</si>
  <si>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</si>
  <si>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</si>
  <si>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</si>
  <si>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</si>
  <si>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</si>
  <si>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</si>
  <si>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</si>
  <si>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</si>
  <si>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</si>
  <si>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</si>
  <si>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</si>
  <si>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</si>
  <si>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</si>
  <si>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</si>
  <si>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</si>
  <si>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</si>
  <si>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</si>
  <si>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</si>
  <si>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</si>
  <si>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</si>
  <si>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</si>
  <si>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</si>
  <si>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</si>
  <si>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</si>
  <si>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</si>
  <si>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</si>
  <si>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</si>
  <si>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</si>
  <si>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</si>
  <si>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</si>
  <si>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</si>
  <si>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</si>
  <si>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</si>
  <si>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</si>
  <si>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</si>
  <si>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</si>
  <si>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</si>
  <si>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</si>
  <si>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</si>
  <si>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</si>
  <si>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</si>
  <si>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</si>
  <si>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</si>
  <si>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</si>
  <si>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</si>
  <si>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</si>
  <si>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</si>
  <si>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</si>
  <si>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</si>
  <si>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</si>
  <si>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</si>
  <si>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</si>
  <si>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</si>
  <si>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</si>
  <si>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</si>
  <si>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</si>
  <si>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</si>
  <si>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</si>
  <si>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</si>
  <si>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</si>
  <si>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</si>
  <si>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</si>
  <si>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</si>
  <si>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</si>
  <si>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</si>
  <si>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</si>
  <si>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</si>
  <si>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</si>
  <si>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</si>
  <si>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</si>
  <si>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</si>
  <si>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</si>
  <si>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</si>
  <si>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</si>
  <si>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</si>
  <si>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</si>
  <si>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</si>
  <si>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</si>
  <si>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</si>
  <si>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</si>
  <si>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</si>
  <si>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</si>
  <si>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</si>
  <si>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</si>
  <si>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</si>
  <si>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</si>
  <si>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</si>
  <si>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</si>
  <si>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</si>
  <si>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</si>
  <si>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</si>
  <si>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</si>
  <si>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</si>
  <si>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</si>
  <si>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</si>
  <si>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</si>
  <si>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</si>
  <si>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</si>
  <si>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</si>
  <si>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</si>
  <si>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</si>
  <si>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</si>
  <si>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</si>
  <si>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</si>
  <si>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</si>
  <si>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</si>
  <si>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</si>
  <si>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</si>
  <si>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</si>
  <si>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</si>
  <si>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</si>
  <si>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</si>
  <si>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</si>
  <si>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</si>
  <si>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</si>
  <si>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</si>
  <si>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</si>
  <si>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</si>
  <si>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</si>
  <si>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</si>
  <si>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</si>
  <si>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</si>
  <si>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</si>
  <si>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</si>
  <si>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</si>
  <si>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</si>
  <si>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</si>
  <si>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</si>
  <si>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</si>
  <si>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</si>
  <si>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</si>
  <si>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</si>
  <si>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</si>
  <si>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</si>
  <si>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</si>
  <si>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</si>
  <si>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</si>
  <si>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</si>
  <si>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</si>
  <si>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</si>
  <si>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</si>
  <si>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</si>
  <si>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</si>
  <si>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</si>
  <si>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</si>
  <si>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</si>
  <si>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</si>
  <si>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</si>
  <si>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</si>
  <si>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</si>
  <si>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</si>
  <si>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</si>
  <si>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</si>
  <si>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</si>
  <si>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</si>
  <si>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</si>
  <si>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</si>
  <si>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</si>
  <si>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</si>
  <si>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</si>
  <si>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</si>
  <si>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</si>
  <si>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</si>
  <si>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</si>
  <si>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</si>
  <si>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</si>
  <si>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</si>
  <si>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</si>
  <si>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</si>
  <si>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</si>
  <si>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</si>
  <si>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</si>
  <si>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</si>
  <si>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</si>
  <si>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</si>
  <si>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</si>
  <si>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</si>
  <si>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</si>
  <si>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</si>
  <si>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</si>
  <si>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</si>
  <si>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</si>
  <si>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</si>
  <si>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</si>
  <si>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</si>
  <si>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</si>
  <si>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</si>
  <si>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</si>
  <si>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</si>
  <si>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</si>
  <si>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</si>
  <si>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</si>
  <si>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</si>
  <si>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</si>
  <si>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</si>
  <si>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</si>
  <si>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</si>
  <si>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</si>
  <si>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</si>
  <si>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</si>
  <si>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</si>
  <si>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</si>
  <si>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</si>
  <si>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</si>
  <si>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</si>
  <si>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</si>
  <si>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</si>
  <si>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</si>
  <si>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</si>
  <si>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</si>
  <si>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</si>
  <si>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</si>
  <si>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</si>
  <si>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</si>
  <si>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</si>
  <si>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</si>
  <si>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</si>
  <si>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</si>
  <si>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</si>
  <si>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</si>
  <si>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</si>
  <si>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</si>
  <si>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</si>
  <si>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</si>
  <si>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</si>
  <si>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</si>
  <si>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</si>
  <si>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</si>
  <si>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</si>
  <si>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</si>
  <si>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</si>
  <si>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</si>
  <si>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</si>
  <si>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</si>
  <si>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</si>
  <si>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</si>
  <si>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</si>
  <si>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</si>
  <si>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</si>
  <si>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</si>
  <si>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</si>
  <si>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</si>
  <si>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</si>
  <si>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</si>
  <si>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</si>
  <si>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</si>
  <si>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</si>
  <si>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</si>
  <si>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</si>
  <si>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</si>
  <si>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</si>
  <si>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</si>
  <si>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</si>
  <si>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</si>
  <si>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</si>
  <si>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</si>
  <si>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</si>
  <si>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</si>
  <si>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</si>
  <si>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</si>
  <si>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</si>
  <si>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</si>
  <si>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</si>
  <si>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</si>
  <si>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</si>
  <si>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</si>
  <si>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</si>
  <si>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</si>
  <si>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</si>
  <si>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</si>
  <si>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</si>
  <si>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</si>
  <si>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</si>
  <si>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</si>
  <si>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</si>
  <si>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</si>
  <si>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</si>
  <si>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</si>
  <si>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</si>
  <si>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</si>
  <si>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</si>
  <si>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</si>
  <si>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</si>
  <si>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</si>
  <si>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</si>
  <si>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</si>
  <si>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</si>
  <si>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</si>
  <si>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</si>
  <si>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</si>
  <si>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</si>
  <si>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</si>
  <si>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</si>
  <si>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</si>
  <si>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</si>
  <si>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</si>
  <si>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</si>
  <si>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</si>
  <si>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</si>
  <si>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</si>
  <si>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</si>
  <si>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</si>
  <si>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</si>
  <si>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</si>
  <si>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</si>
  <si>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</si>
  <si>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</si>
  <si>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</si>
  <si>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</si>
  <si>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</si>
  <si>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</si>
  <si>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</si>
  <si>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</si>
  <si>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</si>
  <si>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</si>
  <si>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</si>
  <si>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</si>
  <si>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</si>
  <si>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</si>
  <si>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</si>
  <si>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</si>
  <si>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</si>
  <si>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</si>
  <si>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</si>
  <si>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</si>
  <si>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</si>
  <si>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</si>
  <si>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</si>
  <si>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</si>
  <si>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</si>
  <si>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</si>
  <si>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</si>
  <si>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</si>
  <si>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</si>
  <si>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</si>
  <si>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</si>
  <si>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</si>
  <si>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</si>
  <si>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</si>
  <si>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</si>
  <si>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</si>
  <si>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</si>
  <si>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</si>
  <si>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</si>
  <si>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</si>
  <si>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</si>
  <si>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</si>
  <si>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</si>
  <si>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</si>
  <si>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</si>
  <si>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</si>
  <si>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</si>
  <si>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</si>
  <si>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</si>
  <si>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</si>
  <si>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</si>
  <si>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</si>
  <si>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</si>
  <si>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</si>
  <si>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</si>
  <si>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</si>
  <si>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</si>
  <si>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</si>
  <si>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</si>
  <si>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</si>
  <si>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</si>
  <si>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</si>
  <si>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</si>
  <si>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</si>
  <si>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</si>
  <si>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</si>
  <si>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</si>
  <si>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</si>
  <si>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</si>
  <si>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</si>
  <si>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</si>
  <si>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</si>
  <si>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</si>
  <si>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</si>
  <si>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</si>
  <si>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</si>
  <si>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</si>
  <si>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</si>
  <si>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</si>
  <si>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</si>
  <si>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</si>
  <si>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</si>
  <si>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</si>
  <si>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</si>
  <si>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</si>
  <si>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</si>
  <si>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</si>
  <si>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</si>
  <si>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</si>
  <si>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</si>
  <si>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</si>
  <si>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</si>
  <si>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</si>
  <si>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</si>
  <si>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</si>
  <si>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</si>
  <si>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</si>
  <si>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</si>
  <si>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</si>
  <si>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</si>
  <si>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</si>
  <si>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</si>
  <si>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</si>
  <si>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</si>
  <si>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</si>
  <si>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</si>
  <si>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</si>
  <si>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</si>
  <si>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</si>
  <si>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</si>
  <si>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</si>
  <si>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</si>
  <si>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</si>
  <si>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</si>
  <si>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</si>
  <si>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</si>
  <si>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</si>
  <si>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</si>
  <si>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</si>
  <si>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</si>
  <si>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</si>
  <si>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</si>
  <si>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</si>
  <si>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</si>
  <si>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</si>
  <si>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</si>
  <si>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</si>
  <si>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</si>
  <si>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</si>
  <si>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</si>
  <si>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</si>
  <si>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</si>
  <si>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</si>
  <si>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</si>
  <si>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</si>
  <si>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</si>
  <si>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</si>
  <si>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</si>
  <si>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</si>
  <si>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</si>
  <si>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</si>
  <si>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</si>
  <si>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</si>
  <si>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</si>
  <si>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</si>
  <si>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</si>
  <si>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</si>
  <si>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</si>
  <si>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</si>
  <si>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</si>
  <si>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</si>
  <si>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</si>
  <si>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</si>
  <si>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</si>
  <si>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</si>
  <si>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</si>
  <si>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</si>
  <si>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</si>
  <si>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</si>
  <si>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</si>
  <si>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</si>
  <si>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</si>
  <si>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</si>
  <si>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</si>
  <si>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</si>
  <si>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</si>
  <si>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</si>
  <si>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</si>
  <si>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</si>
  <si>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</si>
  <si>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</si>
  <si>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</si>
  <si>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</si>
  <si>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</si>
  <si>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</si>
  <si>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</si>
  <si>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</si>
  <si>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</si>
  <si>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</si>
  <si>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</si>
  <si>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</si>
  <si>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</si>
  <si>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</si>
  <si>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</si>
  <si>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</si>
  <si>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</si>
  <si>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</si>
  <si>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</si>
  <si>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</si>
  <si>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</si>
  <si>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</si>
  <si>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</si>
  <si>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</si>
  <si>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</si>
  <si>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</si>
  <si>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</si>
  <si>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</si>
  <si>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</si>
  <si>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</si>
  <si>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</si>
  <si>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</si>
  <si>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</si>
  <si>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</si>
  <si>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</si>
  <si>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</si>
  <si>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</si>
  <si>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</si>
  <si>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</si>
  <si>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</si>
  <si>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</si>
  <si>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</si>
  <si>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</si>
  <si>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</si>
  <si>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</si>
  <si>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</si>
  <si>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</si>
  <si>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</si>
  <si>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</si>
  <si>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</si>
  <si>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</si>
  <si>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</si>
  <si>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</si>
  <si>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</si>
  <si>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</si>
  <si>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</si>
  <si>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</si>
  <si>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</si>
  <si>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</si>
  <si>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</si>
  <si>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</si>
  <si>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</si>
  <si>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</si>
  <si>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</si>
  <si>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</si>
  <si>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</si>
  <si>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</si>
  <si>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</si>
  <si>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</si>
  <si>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</si>
  <si>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</si>
  <si>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</si>
  <si>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</si>
  <si>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</si>
  <si>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</si>
  <si>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</si>
  <si>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</si>
  <si>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</si>
  <si>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</si>
  <si>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</si>
  <si>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</si>
  <si>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</si>
  <si>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</si>
  <si>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</si>
  <si>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</si>
  <si>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</si>
  <si>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</si>
  <si>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</si>
  <si>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</si>
  <si>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</si>
  <si>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</si>
  <si>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</si>
  <si>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</si>
  <si>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</si>
  <si>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</si>
  <si>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</si>
  <si>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</si>
  <si>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</si>
  <si>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</si>
  <si>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</si>
  <si>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</si>
  <si>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</si>
  <si>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</si>
  <si>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</si>
  <si>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</si>
  <si>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</si>
  <si>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</si>
  <si>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</si>
  <si>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</si>
  <si>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</si>
  <si>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</si>
  <si>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</si>
  <si>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</si>
  <si>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</si>
  <si>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</si>
  <si>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</si>
  <si>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</si>
  <si>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</si>
  <si>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</si>
  <si>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</si>
  <si>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</si>
  <si>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</si>
  <si>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</si>
  <si>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</si>
  <si>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</si>
  <si>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</si>
  <si>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</si>
  <si>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</si>
  <si>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</si>
  <si>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</si>
  <si>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</si>
  <si>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</si>
  <si>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</si>
  <si>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</si>
  <si>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</si>
  <si>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</si>
  <si>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</si>
  <si>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</si>
  <si>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</si>
  <si>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</si>
  <si>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</si>
  <si>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</si>
  <si>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</si>
  <si>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</si>
  <si>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</si>
  <si>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</si>
  <si>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</si>
  <si>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</si>
  <si>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</si>
  <si>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</si>
  <si>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</si>
  <si>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</si>
  <si>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</si>
  <si>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</si>
  <si>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</si>
  <si>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</si>
  <si>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</si>
  <si>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</si>
  <si>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</si>
  <si>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</si>
  <si>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</si>
  <si>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</si>
  <si>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</si>
  <si>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</si>
  <si>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</si>
  <si>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</si>
  <si>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</si>
  <si>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</si>
  <si>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</si>
  <si>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</si>
  <si>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</si>
  <si>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</si>
  <si>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</si>
  <si>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</si>
  <si>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</si>
  <si>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</si>
  <si>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</si>
  <si>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</si>
  <si>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</si>
  <si>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</si>
  <si>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</si>
  <si>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</si>
  <si>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</si>
  <si>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</si>
  <si>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</si>
  <si>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</si>
  <si>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</si>
  <si>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</si>
  <si>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</si>
  <si>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</si>
  <si>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</si>
  <si>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</si>
  <si>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</si>
  <si>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</si>
  <si>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</si>
  <si>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</si>
  <si>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</si>
  <si>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</si>
  <si>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</si>
  <si>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</si>
  <si>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</si>
  <si>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</si>
  <si>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</si>
  <si>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</si>
  <si>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</si>
  <si>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</si>
  <si>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</si>
  <si>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</si>
  <si>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</si>
  <si>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</si>
  <si>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</si>
  <si>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</si>
  <si>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</si>
  <si>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</si>
  <si>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</si>
  <si>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</si>
  <si>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</si>
  <si>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</si>
  <si>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</si>
  <si>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</si>
  <si>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</si>
  <si>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</si>
  <si>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</si>
  <si>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</si>
  <si>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</si>
  <si>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</si>
  <si>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</si>
  <si>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</si>
  <si>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</si>
  <si>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</si>
  <si>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</si>
  <si>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</si>
  <si>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</si>
  <si>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</si>
  <si>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</si>
  <si>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</si>
  <si>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</si>
  <si>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</si>
  <si>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</si>
  <si>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</si>
  <si>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</si>
  <si>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</si>
  <si>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</si>
  <si>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</si>
  <si>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</si>
  <si>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</si>
  <si>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</si>
  <si>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</si>
  <si>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</si>
  <si>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</si>
  <si>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</si>
  <si>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</si>
  <si>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</si>
  <si>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</si>
  <si>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</si>
  <si>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</si>
  <si>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</si>
  <si>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</si>
  <si>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</si>
  <si>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</si>
  <si>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</si>
  <si>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</si>
  <si>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</si>
  <si>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</si>
  <si>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</si>
  <si>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</si>
  <si>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</si>
  <si>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</si>
  <si>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</si>
  <si>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</si>
  <si>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</si>
  <si>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</si>
  <si>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</si>
  <si>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</si>
  <si>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</si>
  <si>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</si>
  <si>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</si>
  <si>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</si>
  <si>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</si>
  <si>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</si>
  <si>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</si>
  <si>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</si>
  <si>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</si>
  <si>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</si>
  <si>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</si>
  <si>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</si>
  <si>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</si>
  <si>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</si>
  <si>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</si>
  <si>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</si>
  <si>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</si>
  <si>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</si>
  <si>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</si>
  <si>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</si>
  <si>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</si>
  <si>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</si>
  <si>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</si>
  <si>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</si>
  <si>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</si>
  <si>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</si>
  <si>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</si>
  <si>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</si>
  <si>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</si>
  <si>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</si>
  <si>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</si>
  <si>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</si>
  <si>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</si>
  <si>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</si>
  <si>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</si>
  <si>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</si>
  <si>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</si>
  <si>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</si>
  <si>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</si>
  <si>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</si>
  <si>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</si>
  <si>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</si>
  <si>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</si>
  <si>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</si>
  <si>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</si>
  <si>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</si>
  <si>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</si>
  <si>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</si>
  <si>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</si>
  <si>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</si>
  <si>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</si>
  <si>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</si>
  <si>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</si>
  <si>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</si>
  <si>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</si>
  <si>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</si>
  <si>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</si>
  <si>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</si>
  <si>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</si>
  <si>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</si>
  <si>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</si>
  <si>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</si>
  <si>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</si>
  <si>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</si>
  <si>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</si>
  <si>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</si>
  <si>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</si>
  <si>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</si>
  <si>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</si>
  <si>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</si>
  <si>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</si>
  <si>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</si>
  <si>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</si>
  <si>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</si>
  <si>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</si>
  <si>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</si>
  <si>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</si>
  <si>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</si>
  <si>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</si>
  <si>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</si>
  <si>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</si>
  <si>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</si>
  <si>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</si>
  <si>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</si>
  <si>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</si>
  <si>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</si>
  <si>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</si>
  <si>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</si>
  <si>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</si>
  <si>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</si>
  <si>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</si>
  <si>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</si>
  <si>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</si>
  <si>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</si>
  <si>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</si>
  <si>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</si>
  <si>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</si>
  <si>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</si>
  <si>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</si>
  <si>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</si>
  <si>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</si>
  <si>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</si>
  <si>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</si>
  <si>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</si>
  <si>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</si>
  <si>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</si>
  <si>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</si>
  <si>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</si>
  <si>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</si>
  <si>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</si>
  <si>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</si>
  <si>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</si>
  <si>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</si>
  <si>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</si>
  <si>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</si>
  <si>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</si>
  <si>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</si>
  <si>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</si>
  <si>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</si>
  <si>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</si>
  <si>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</si>
  <si>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</si>
  <si>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</si>
  <si>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</si>
  <si>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</si>
  <si>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</si>
  <si>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</si>
  <si>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</si>
  <si>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</si>
  <si>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</si>
  <si>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</si>
  <si>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</si>
  <si>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</si>
  <si>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</si>
  <si>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</si>
  <si>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</si>
  <si>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</si>
  <si>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</si>
  <si>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</si>
  <si>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</si>
  <si>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</si>
  <si>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</si>
  <si>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</si>
  <si>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</si>
  <si>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</si>
  <si>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</si>
  <si>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</si>
  <si>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</si>
  <si>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</si>
  <si>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</si>
  <si>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</si>
  <si>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</si>
  <si>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</si>
  <si>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</si>
  <si>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</si>
  <si>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</si>
  <si>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</si>
  <si>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</si>
  <si>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</si>
  <si>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</si>
  <si>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</si>
  <si>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</si>
  <si>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</si>
  <si>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</si>
  <si>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</si>
  <si>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</si>
  <si>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</si>
  <si>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</si>
  <si>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</si>
  <si>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</si>
  <si>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</si>
  <si>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</si>
  <si>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</si>
  <si>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</si>
  <si>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</si>
  <si>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</si>
  <si>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</si>
  <si>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</si>
  <si>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</si>
  <si>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</si>
  <si>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</si>
  <si>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</si>
  <si>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</si>
  <si>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</si>
  <si>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</si>
  <si>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</si>
  <si>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</si>
  <si>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</si>
  <si>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</si>
  <si>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</si>
  <si>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</si>
  <si>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</si>
  <si>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</si>
  <si>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</si>
  <si>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</si>
  <si>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</si>
  <si>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</si>
  <si>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</si>
  <si>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</si>
  <si>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</si>
  <si>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</si>
  <si>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</si>
  <si>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</si>
  <si>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</si>
  <si>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</si>
  <si>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</si>
  <si>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</si>
  <si>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</si>
  <si>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</si>
  <si>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</si>
  <si>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</si>
  <si>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</si>
  <si>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</si>
  <si>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</si>
  <si>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</si>
  <si>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</si>
  <si>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</si>
  <si>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</si>
  <si>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</si>
  <si>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</si>
  <si>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</si>
  <si>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</si>
  <si>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</si>
  <si>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</si>
  <si>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</si>
  <si>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</si>
  <si>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</si>
  <si>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</si>
  <si>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</si>
  <si>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</si>
  <si>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</si>
  <si>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</si>
  <si>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</si>
  <si>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</si>
  <si>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</si>
  <si>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</si>
  <si>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</si>
  <si>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</si>
  <si>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</si>
  <si>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</si>
  <si>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</si>
  <si>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</si>
  <si>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</si>
  <si>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</si>
  <si>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</si>
  <si>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</si>
  <si>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</si>
  <si>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</si>
  <si>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</si>
  <si>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</si>
  <si>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</si>
  <si>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</si>
  <si>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</si>
  <si>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</si>
  <si>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</si>
  <si>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</si>
  <si>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</si>
  <si>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</si>
  <si>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</si>
  <si>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</si>
  <si>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</si>
  <si>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</si>
  <si>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</si>
  <si>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</si>
  <si>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</si>
  <si>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</si>
  <si>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</si>
  <si>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</si>
  <si>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</si>
  <si>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</si>
  <si>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</si>
  <si>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</si>
  <si>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</si>
  <si>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</si>
  <si>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</si>
  <si>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</si>
  <si>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</si>
  <si>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</si>
  <si>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</si>
  <si>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</si>
  <si>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</si>
  <si>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</si>
  <si>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</si>
  <si>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</si>
  <si>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</si>
  <si>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</si>
  <si>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</si>
  <si>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</si>
  <si>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</si>
  <si>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</si>
  <si>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</si>
  <si>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</si>
  <si>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</si>
  <si>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</si>
  <si>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</si>
  <si>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</si>
  <si>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</si>
  <si>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</si>
  <si>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</si>
  <si>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</si>
  <si>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</si>
  <si>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</si>
  <si>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</si>
  <si>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</si>
  <si>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</si>
  <si>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</si>
  <si>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</si>
  <si>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</si>
  <si>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</si>
  <si>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</si>
  <si>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</si>
  <si>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</si>
  <si>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</si>
  <si>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</si>
  <si>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</si>
  <si>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</si>
  <si>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</si>
  <si>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</si>
  <si>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</si>
  <si>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</si>
  <si>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</si>
  <si>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</si>
  <si>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</si>
  <si>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</si>
  <si>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</si>
  <si>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</si>
  <si>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</si>
  <si>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</si>
  <si>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</si>
  <si>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</si>
  <si>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</si>
  <si>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</si>
  <si>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</si>
  <si>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</si>
  <si>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</si>
  <si>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</si>
  <si>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</si>
  <si>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</si>
  <si>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</si>
  <si>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</si>
  <si>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</si>
  <si>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</si>
  <si>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</si>
  <si>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</si>
  <si>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</si>
  <si>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</si>
  <si>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</si>
  <si>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</si>
  <si>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</si>
  <si>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</si>
  <si>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</si>
  <si>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</si>
  <si>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</si>
  <si>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</si>
  <si>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</si>
  <si>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</si>
  <si>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</si>
  <si>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</si>
  <si>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</si>
  <si>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</si>
  <si>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</si>
  <si>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</si>
  <si>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</si>
  <si>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</si>
  <si>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</si>
  <si>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</si>
  <si>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</si>
  <si>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</si>
  <si>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</si>
  <si>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</si>
  <si>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</si>
  <si>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</si>
  <si>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</si>
  <si>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</si>
  <si>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</si>
  <si>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</si>
  <si>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</si>
  <si>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</si>
  <si>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</si>
  <si>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</si>
  <si>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</si>
  <si>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</si>
  <si>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</si>
  <si>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</si>
  <si>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</si>
  <si>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</si>
  <si>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</si>
  <si>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</si>
  <si>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</si>
  <si>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</si>
  <si>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</si>
  <si>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</si>
  <si>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</si>
  <si>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</si>
  <si>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</si>
  <si>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</si>
  <si>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</si>
  <si>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</si>
  <si>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</si>
  <si>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</si>
  <si>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</si>
  <si>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</si>
  <si>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</si>
  <si>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</si>
  <si>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</si>
  <si>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</si>
  <si>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</si>
  <si>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</si>
  <si>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</si>
  <si>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</si>
  <si>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</si>
  <si>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</si>
  <si>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</si>
  <si>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</si>
  <si>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</si>
  <si>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</si>
  <si>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</si>
  <si>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</si>
  <si>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</si>
  <si>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</si>
  <si>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</si>
  <si>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</si>
  <si>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</si>
  <si>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</si>
  <si>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</si>
  <si>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</si>
  <si>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</si>
  <si>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</si>
  <si>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</si>
  <si>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</si>
  <si>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</si>
  <si>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</si>
  <si>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</si>
  <si>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</si>
  <si>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</si>
  <si>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</si>
  <si>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</si>
  <si>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</si>
  <si>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</si>
  <si>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</si>
  <si>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</si>
  <si>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</si>
  <si>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</si>
  <si>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</si>
  <si>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</si>
  <si>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</si>
  <si>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</si>
  <si>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</si>
  <si>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</si>
  <si>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</si>
  <si>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</si>
  <si>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</si>
  <si>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</si>
  <si>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</si>
  <si>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</si>
  <si>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</si>
  <si>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</si>
  <si>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</si>
  <si>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</si>
  <si>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</si>
  <si>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</si>
  <si>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</si>
  <si>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</si>
  <si>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</si>
  <si>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</si>
  <si>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</si>
  <si>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</si>
  <si>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</si>
  <si>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</si>
  <si>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</si>
  <si>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</si>
  <si>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</si>
  <si>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</si>
  <si>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</si>
  <si>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</si>
  <si>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</si>
  <si>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</si>
  <si>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</si>
  <si>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</si>
  <si>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</si>
  <si>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</si>
  <si>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</si>
  <si>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</si>
  <si>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</si>
  <si>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</si>
  <si>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</si>
  <si>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</si>
  <si>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</si>
  <si>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</si>
  <si>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</si>
  <si>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</si>
  <si>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</si>
  <si>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</si>
  <si>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</si>
  <si>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</si>
  <si>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</si>
  <si>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</si>
  <si>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</si>
  <si>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</si>
  <si>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</si>
  <si>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</si>
  <si>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</si>
  <si>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</si>
  <si>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</si>
  <si>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</si>
  <si>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</si>
  <si>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</si>
  <si>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</si>
  <si>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</si>
  <si>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</si>
  <si>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</si>
  <si>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</si>
  <si>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</si>
  <si>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</si>
  <si>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</si>
  <si>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</si>
  <si>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</si>
  <si>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</si>
  <si>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</si>
  <si>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</si>
  <si>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</si>
  <si>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</si>
  <si>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</si>
  <si>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</si>
  <si>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</si>
  <si>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</si>
  <si>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</si>
  <si>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</si>
  <si>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</si>
  <si>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</si>
  <si>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</si>
  <si>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</si>
  <si>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</si>
  <si>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</si>
  <si>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</si>
  <si>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</si>
  <si>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</si>
  <si>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</si>
  <si>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</si>
  <si>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</si>
  <si>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</si>
  <si>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</si>
  <si>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</si>
  <si>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</si>
  <si>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</si>
  <si>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</si>
  <si>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</si>
  <si>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</si>
  <si>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</si>
  <si>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</si>
  <si>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</si>
  <si>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</si>
  <si>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</si>
  <si>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</si>
  <si>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</si>
  <si>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</si>
  <si>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</si>
  <si>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</si>
  <si>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</si>
  <si>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</si>
  <si>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</si>
  <si>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</si>
  <si>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</si>
  <si>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</si>
  <si>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</si>
  <si>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</si>
  <si>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</si>
  <si>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</si>
  <si>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</si>
  <si>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</si>
  <si>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</si>
  <si>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</si>
  <si>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</si>
  <si>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</si>
  <si>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</si>
  <si>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</si>
  <si>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</si>
  <si>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</si>
  <si>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</si>
  <si>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</si>
  <si>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</si>
  <si>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</si>
  <si>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</si>
  <si>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</si>
  <si>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</si>
  <si>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</si>
  <si>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</si>
  <si>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</si>
  <si>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</si>
  <si>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</si>
  <si>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</si>
  <si>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</si>
  <si>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</si>
  <si>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</si>
  <si>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</si>
  <si>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</si>
  <si>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</si>
  <si>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</si>
  <si>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</si>
  <si>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</si>
  <si>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</si>
  <si>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</si>
  <si>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</si>
  <si>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</si>
  <si>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</si>
  <si>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</si>
  <si>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</si>
  <si>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</si>
  <si>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</si>
  <si>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</si>
  <si>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</si>
  <si>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</si>
  <si>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</si>
  <si>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</si>
  <si>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</si>
  <si>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</si>
  <si>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</si>
  <si>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</si>
  <si>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</si>
  <si>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</si>
  <si>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</si>
  <si>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</si>
  <si>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</si>
  <si>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</si>
  <si>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</si>
  <si>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</si>
  <si>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</si>
  <si>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</si>
  <si>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</si>
  <si>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</si>
  <si>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</si>
  <si>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</si>
  <si>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</si>
  <si>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</si>
  <si>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</si>
  <si>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</si>
  <si>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</si>
  <si>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</si>
  <si>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mzh0980</t>
  </si>
  <si>
    <t>PCM-20251105-00000634</t>
  </si>
  <si>
    <t xml:space="preserve">site down again  / team at site TS </t>
  </si>
  <si>
    <t xml:space="preserve"> </t>
  </si>
  <si>
    <t xml:space="preserve"> PCM-20250215-00000830 </t>
  </si>
  <si>
    <t>LTE site still down and  site located in aramco area access issue need special permission</t>
  </si>
  <si>
    <t>NO PCM</t>
  </si>
  <si>
    <t>sceco Cut in area and team saving hub site sir0050</t>
  </si>
  <si>
    <t>sceco Cut in area and team saving hub site SQR0078</t>
  </si>
  <si>
    <t>PCM-20251105-00001033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</si>
  <si>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</si>
  <si>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</si>
  <si>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</si>
  <si>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</si>
  <si>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</si>
  <si>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</si>
  <si>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</si>
  <si>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</si>
  <si>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</si>
  <si>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PCM-20251105-00001285</t>
  </si>
  <si>
    <t>EM Team on the way ETA: 15 Mins</t>
  </si>
  <si>
    <t>PCM-20251105-00001160</t>
  </si>
  <si>
    <t>ETA 85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</si>
</sst>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6" totalsRowShown="0" headerRowDxfId="31" dataDxfId="30" headerRowBorderDxfId="28" tableBorderDxfId="29">
  <autoFilter ref="A1:L3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303.64242812500015</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0.18774062499869615</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45966.590854050926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45966.590854050926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45966.590854050926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45966.590854050926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45966.590854050926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45966.590854050926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45966.590854050926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45966.590854050926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45966.590854050926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45966.590854050926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45966.590854050926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45966.590854050926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45966.590854050926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45966.590854050926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45966.590854050926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45966.590854050926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45966.590854050926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45966.590854050926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45966.590854050926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45966.590854050926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45966.590854050926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45966.590854050926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45966.590854050926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45966.590854050926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45966.590854050926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45966.590854050926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45966.590854050926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45966.590854050926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45966.590854050926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45966.590854050926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45966.590854050926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45966.590854050926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45966.590854050926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45966.590854050926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45966.590854050926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45966.590854050926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45966.590854050926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45966.590854050926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45966.590854050926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45966.590854050926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45966.590854050926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45966.590854050926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45966.590854050926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45966.590854050926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45966.590854050926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45966.590854050926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45966.590854050926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45966.590854050926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45966.590854050926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45966.590854050926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45966.590854050926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45966.590854050926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45966.590854050926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45966.590854050926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45966.590854050926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45966.590854050926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45966.590854050926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45966.590854050926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45966.590854050926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45966.590854050926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45966.590854050926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45966.590854050926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45966.590854050926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45966.590854050926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45966.590854050926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45966.590854050926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45966.590854050926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45966.590854050926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45966.590854050926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45966.590854050926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45966.590854050926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45966.590854050926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45966.590854050926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45966.590854050926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45966.590854050926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45966.590854050926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45966.590854050926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45966.590854050926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45966.590854050926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45966.590854050926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45966.590854050926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45966.590854050926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45966.590854050926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45966.590854050926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45966.590854050926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45966.590854050926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45966.590854050926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45966.590854050926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45966.590854050926</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45966.590854050926</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DAB4B9A1-DAE6-40C2-9DC4-4230D4BC01B5}"/>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141.59101608796482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7.8487707175954711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45966.590854050926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R2</v>
      </c>
      <c r="C6" s="18"/>
      <c r="D6" s="18" t="s">
        <v>39109</v>
      </c>
      <c r="E6" s="113"/>
      <c r="F6" s="114"/>
      <c r="G6" s="115">
        <f ca="1">IFERROR(NOW()-F6,"-")</f>
        <v>45966.590854050926</v>
      </c>
      <c r="H6" s="114"/>
      <c r="I6" s="18" t="str">
        <f>IFERROR(VLOOKUP(D6,DB!A:F,6,0),"")</f>
        <v>SCECO</v>
      </c>
      <c r="J6" s="18" t="str">
        <f>IFERROR(VLOOKUP(D6,DB!A:G,7,0),"")</f>
        <v>No BB Shifted+No BB Design</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45966.590854050926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45966.590854050926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45966.590854050926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45966.590854050926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45966.590854050926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45966.590854050926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45966.590854050926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45966.590854050926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45966.590854050926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45966.590854050926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45966.590854050926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45966.590854050926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45966.590854050926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45966.590854050926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45966.590854050926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45966.590854050926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45966.590854050926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45966.590854050926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45966.590854050926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45966.590854050926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45966.590854050926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45966.590854050926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45966.590854050926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45966.590854050926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45966.590854050926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45966.590854050926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45966.590854050926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45966.590854050926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45966.590854050926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45966.590854050926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45966.590854050926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45966.590854050926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45966.590854050926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45966.590854050926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45966.590854050926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45966.590854050926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45966.590854050926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45966.590854050926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45966.590854050926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45966.590854050926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45966.590854050926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45966.590854050926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45966.590854050926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45966.590854050926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45966.590854050926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45966.590854050926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45966.590854050926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45966.590854050926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45966.590854050926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45966.590854050926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45966.590854050926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45966.590854050926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45966.590854050926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45966.590854050926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45966.590854050926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45966.590854050926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45966.590854050926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45966.590854050926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45966.590854050926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45966.590854050926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45966.590854050926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45966.590854050926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45966.590854050926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45966.590854050926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45966.590854050926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45966.590854050926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45966.590854050926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45966.590854050926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45966.590854050926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45966.590854050926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45966.590854050926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45966.590854050926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45966.590854050926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45966.590854050926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45966.590854050926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45966.590854050926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45966.590854050926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45966.590854050926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45966.590854050926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45966.590854050926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45966.590854050926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45966.590854050926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45966.590854050926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45966.590854050926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45966.590854050926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45966.590854050926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45966.590854050926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45966.590854050926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45966.590854050926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45966.590854050926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45966.590854050926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45966.590854050926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45966.590854050926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45966.590854050926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45966.590854050926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45966.590854050926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45966.590854050926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45966.590854050926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45966.590854050926</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3" sqref="A3:X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15" customHeight="1">
      <c r="A2" s="87" t="s">
        <v>39110</v>
      </c>
      <c r="B2" s="62" t="str">
        <f>IFERROR(VLOOKUP(D2,DB!A:K,11,0),"")</f>
        <v>R3</v>
      </c>
      <c r="C2" s="62">
        <v>3</v>
      </c>
      <c r="D2" s="62" t="s">
        <v>24942</v>
      </c>
      <c r="E2" s="62" t="s">
        <v>39021</v>
      </c>
      <c r="F2" s="180">
        <v>45966.364872685182</v>
      </c>
      <c r="G2" s="179">
        <f ca="1">IFERROR(NOW()-F2,"-")</f>
        <v>0.22598136574379168</v>
      </c>
      <c r="H2" s="178">
        <v>45966.566435185188</v>
      </c>
      <c r="I2" s="87" t="str">
        <f>IFERROR(VLOOKUP(D2,DB!A:F,6,0),"")</f>
        <v>SCECO</v>
      </c>
      <c r="J2" s="62" t="str">
        <f>IFERROR(VLOOKUP(D2,DB!A:G,7,0),"")</f>
        <v>Vandalized</v>
      </c>
      <c r="K2" s="177" t="s">
        <v>39111</v>
      </c>
      <c r="L2" s="176" t="str">
        <f>IFERROR(VLOOKUP(D2,DB!A:I,9,0),"")</f>
        <v>Latis</v>
      </c>
    </row>
    <row r="3" spans="1:13" ht="15" customHeight="1">
      <c r="A3" s="19"/>
      <c r="B3" s="62" t="str">
        <f>IFERROR(VLOOKUP(D3,DB!A:K,11,0),"")</f>
        <v/>
      </c>
      <c r="C3" s="18"/>
      <c r="D3"/>
      <c r="E3" s="18"/>
      <c r="F3" s="20"/>
      <c r="G3" s="21">
        <f t="shared" ref="G3:G26" ca="1" si="0">IFERROR(NOW()-F3,"-")</f>
        <v>45966.590854050926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45966.590854050926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45966.590854050926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45966.590854050926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45966.590854050926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45966.590854050926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45966.590854050926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45966.590854050926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45966.590854050926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45966.590854050926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45966.590854050926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45966.590854050926</v>
      </c>
      <c r="H14" s="22" t="s">
        <v>39112</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45966.590854050926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45966.590854050926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45966.590854050926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45966.590854050926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45966.590854050926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45966.590854050926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45966.590854050926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45966.590854050926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45966.590854050926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45966.590854050926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45966.590854050926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45966.590854050926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45966.590854050926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45966.590854050926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45966.590854050926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45966.590854050926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45966.590854050926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45966.590854050926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45966.590854050926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45966.590854050926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45966.590854050926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45966.590854050926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45966.590854050926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45966.590854050926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45966.590854050926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45966.590854050926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45966.590854050926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45966.590854050926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45966.590854050926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45966.590854050926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45966.590854050926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45966.590854050926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45966.590854050926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45966.590854050926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45966.590854050926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45966.590854050926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45966.590854050926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45966.590854050926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45966.590854050926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45966.590854050926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45966.590854050926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45966.590854050926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45966.590854050926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45966.590854050926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45966.590854050926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45966.590854050926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45966.590854050926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45966.590854050926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45966.590854050926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45966.590854050926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45966.590854050926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45966.590854050926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45966.590854050926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45966.590854050926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45966.590854050926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45966.590854050926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45966.590854050926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45966.590854050926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45966.590854050926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45966.590854050926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45966.590854050926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45966.590854050926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45966.590854050926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45966.590854050926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45966.590854050926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45966.590854050926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45966.590854050926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45966.590854050926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45966.590854050926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45966.590854050926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45966.590854050926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45966.590854050926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45966.590854050926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45966.590854050926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45966.590854050926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45966.590854050926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45966.590854050926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45966.590854050926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45966.590854050926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45966.590854050926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45966.590854050926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45966.590854050926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45966.590854050926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45966.590854050926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45966.590854050926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45966.590854050926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45966.590854050926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45966.590854050926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45966.590854050926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45966.590854050926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45966.590854050926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45966.590854050926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45966.590854050926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45966.590854050926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45966.590854050926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45966.590854050926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45966.590854050926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45966.590854050926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45966.590854050926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45966.590854050926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45966.590854050926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45966.590854050926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45966.590854050926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45966.590854050926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45966.590854050926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45966.590854050926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45966.590854050926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45966.590854050926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45966.590854050926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45966.590854050926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45966.590854050926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45966.590854050926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45966.590854050926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45966.590854050926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45966.590854050926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45966.590854050926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45966.590854050926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45966.590854050926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45966.590854050926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45966.590854050926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45966.590854050926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45966.590854050926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45966.590854050926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45966.590854050926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45966.590854050926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45966.590854050926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45966.590854050926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45966.590854050926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45966.590854050926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45966.590854050926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45966.590854050926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45966.590854050926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45966.590854050926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45966.590854050926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45966.590854050926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45966.590854050926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45966.590854050926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45966.590854050926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45966.590854050926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45966.590854050926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45966.590854050926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45966.590854050926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45966.590854050926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45966.590854050926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45966.590854050926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45966.590854050926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45966.590854050926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45966.590854050926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45966.590854050926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45966.590854050926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45966.590854050926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45966.590854050926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45966.590854050926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45966.590854050926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45966.590854050926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45966.590854050926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45966.590854050926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45966.590854050926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45966.590854050926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45966.590854050926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45966.590854050926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45966.590854050926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45966.590854050926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45966.590854050926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45966.590854050926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45966.590854050926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45966.590854050926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45966.590854050926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45966.590854050926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45966.590854050926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45966.590854050926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45966.590854050926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45966.590854050926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45966.590854050926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45966.590854050926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45966.590854050926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45966.590854050926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45966.590854050926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45966.590854050926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45966.590854050926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45966.590854050926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45966.590854050926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45966.590854050926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45966.590854050926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45966.590854050926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45966.590854050926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45966.590854050926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45966.590854050926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45966.590854050926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45966.590854050926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45966.590854050926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45966.590854050926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45966.590854050926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45966.590854050926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45966.590854050926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45966.590854050926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45966.590854050926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45966.590854050926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45966.590854050926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45966.590854050926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45966.590854050926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45966.590854050926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45966.590854050926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45966.590854050926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45966.590854050926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45966.590854050926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45966.590854050926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45966.590854050926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45966.590854050926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45966.590854050926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45966.590854050926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45966.590854050926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45966.590854050926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45966.590854050926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45966.590854050926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45966.590854050926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45966.590854050926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45966.590854050926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45966.590854050926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45966.590854050926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45966.590854050926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45966.590854050926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45966.590854050926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45966.590854050926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45966.590854050926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45966.590854050926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45966.590854050926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45966.590854050926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45966.590854050926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45966.590854050926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45966.590854050926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45966.590854050926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45966.590854050926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45966.590854050926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45966.590854050926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45966.590854050926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45966.590854050926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45966.590854050926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45966.590854050926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45966.590854050926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45966.590854050926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45966.590854050926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45966.590854050926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45966.590854050926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45966.590854050926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45966.590854050926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45966.590854050926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45966.590854050926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45966.590854050926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45966.590854050926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45966.590854050926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45966.590854050926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45966.590854050926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45966.590854050926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45966.590854050926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45966.590854050926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45966.590854050926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45966.590854050926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45966.590854050926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45966.590854050926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45966.590854050926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45966.590854050926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45966.590854050926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45966.590854050926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45966.590854050926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45966.590854050926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45966.590854050926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45966.590854050926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45966.590854050926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45966.590854050926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45966.590854050926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45966.590854050926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45966.590854050926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45966.590854050926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45966.590854050926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45966.590854050926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45966.590854050926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45966.590854050926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45966.590854050926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45966.590854050926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45966.590854050926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45966.590854050926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45966.590854050926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45966.590854050926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45966.590854050926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45966.590854050926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45966.590854050926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45966.590854050926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45966.590854050926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45966.590854050926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45966.590854050926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45966.590854050926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45966.590854050926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45966.590854050926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45966.590854050926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45966.590854050926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45966.590854050926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45966.590854050926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45966.590854050926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45966.590854050926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45966.590854050926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45966.590854050926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45966.590854050926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45966.590854050926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45966.590854050926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45966.590854050926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45966.590854050926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45966.590854050926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45966.590854050926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45966.590854050926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45966.590854050926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45966.590854050926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45966.590854050926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45966.590854050926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45966.590854050926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45966.590854050926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45966.590854050926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45966.590854050926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45966.590854050926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45966.590854050926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45966.590854050926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45966.590854050926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45966.590854050926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45966.590854050926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45966.590854050926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45966.590854050926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45966.590854050926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45966.590854050926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45966.590854050926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45966.590854050926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45966.590854050926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45966.590854050926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45966.590854050926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45966.590854050926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45966.590854050926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45966.590854050926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45966.590854050926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45966.590854050926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45966.590854050926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45966.590854050926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45966.590854050926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45966.590854050926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45966.590854050926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45966.590854050926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45966.590854050926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45966.590854050926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45966.590854050926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45966.590854050926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45966.590854050926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45966.590854050926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45966.590854050926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45966.590854050926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45966.590854050926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45966.590854050926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45966.590854050926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45966.590854050926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45966.590854050926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45966.590854050926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45966.590854050926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45966.590854050926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45966.590854050926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45966.590854050926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45966.590854050926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45966.590854050926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45966.590854050926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45966.590854050926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45966.590854050926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45966.590854050926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45966.590854050926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45966.590854050926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45966.590854050926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45966.590854050926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45966.590854050926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45966.590854050926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45966.590854050926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45966.590854050926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45966.590854050926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45966.590854050926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45966.590854050926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45966.590854050926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45966.590854050926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45966.590854050926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45966.590854050926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45966.590854050926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45966.590854050926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45966.590854050926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45966.590854050926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45966.590854050926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45966.590854050926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45966.590854050926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45966.590854050926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45966.590854050926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45966.590854050926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45966.590854050926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45966.590854050926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45966.590854050926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45966.590854050926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45966.590854050926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45966.590854050926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45966.590854050926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45966.590854050926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45966.590854050926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45966.590854050926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45966.590854050926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45966.590854050926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45966.590854050926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45966.590854050926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45966.590854050926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45966.590854050926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45966.590854050926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45966.590854050926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45966.590854050926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45966.590854050926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45966.590854050926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45966.590854050926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45966.590854050926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45966.590854050926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45966.590854050926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45966.590854050926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45966.590854050926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45966.590854050926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45966.590854050926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45966.590854050926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45966.590854050926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45966.590854050926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45966.590854050926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45966.590854050926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45966.590854050926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45966.590854050926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45966.590854050926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45966.590854050926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45966.590854050926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45966.590854050926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45966.590854050926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45966.590854050926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45966.590854050926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45966.590854050926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45966.590854050926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45966.590854050926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45966.590854050926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45966.590854050926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45966.590854050926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45966.590854050926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45966.590854050926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45966.590854050926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45966.590854050926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45966.590854050926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45966.590854050926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45966.590854050926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45966.590854050926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45966.590854050926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45966.590854050926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45966.590854050926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45966.590854050926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45966.590854050926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45966.590854050926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45966.590854050926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45966.590854050926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45966.590854050926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45966.590854050926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45966.590854050926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45966.590854050926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45966.590854050926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45966.590854050926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45966.590854050926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45966.590854050926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45966.590854050926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45966.590854050926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45966.590854050926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45966.590854050926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45966.590854050926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45966.590854050926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45966.590854050926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45966.590854050926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45966.590854050926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45966.590854050926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45966.590854050926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45966.590854050926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45966.590854050926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45966.590854050926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45966.590854050926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45966.590854050926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45966.590854050926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45966.590854050926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45966.590854050926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45966.590854050926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45966.590854050926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45966.590854050926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45966.590854050926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45966.590854050926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45966.590854050926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45966.590854050926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45966.590854050926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45966.590854050926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45966.590854050926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45966.590854050926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45966.590854050926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45966.590854050926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45966.590854050926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45966.590854050926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45966.590854050926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45966.590854050926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45966.590854050926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45966.590854050926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45966.590854050926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45966.590854050926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45966.590854050926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45966.590854050926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45966.590854050926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45966.590854050926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45966.590854050926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45966.590854050926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45966.590854050926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45966.590854050926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45966.590854050926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45966.590854050926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45966.590854050926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45966.590854050926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45966.590854050926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45966.590854050926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45966.590854050926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45966.590854050926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45966.590854050926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45966.590854050926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45966.590854050926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45966.590854050926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45966.590854050926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45966.590854050926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45966.590854050926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45966.590854050926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45966.590854050926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45966.590854050926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45966.590854050926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45966.590854050926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45966.590854050926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45966.590854050926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45966.590854050926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45966.590854050926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45966.590854050926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45966.590854050926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45966.590854050926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45966.590854050926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45966.590854050926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45966.590854050926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45966.590854050926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45966.590854050926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45966.590854050926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45966.590854050926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45966.590854050926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45966.590854050926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45966.590854050926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45966.590854050926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45966.590854050926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45966.590854050926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45966.590854050926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45966.590854050926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45966.590854050926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45966.590854050926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45966.590854050926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45966.590854050926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45966.590854050926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45966.590854050926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45966.590854050926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45966.590854050926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45966.590854050926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45966.590854050926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45966.590854050926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45966.590854050926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45966.590854050926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45966.590854050926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45966.590854050926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45966.590854050926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45966.590854050926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45966.590854050926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45966.590854050926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45966.590854050926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45966.590854050926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45966.590854050926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45966.590854050926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45966.590854050926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45966.590854050926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45966.590854050926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45966.590854050926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45966.590854050926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45966.590854050926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45966.590854050926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45966.590854050926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45966.590854050926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45966.590854050926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45966.590854050926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45966.590854050926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45966.590854050926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45966.590854050926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45966.590854050926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45966.590854050926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45966.590854050926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45966.590854050926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45966.590854050926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45966.590854050926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45966.590854050926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45966.590854050926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45966.590854050926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45966.590854050926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45966.590854050926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45966.590854050926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45966.590854050926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45966.590854050926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45966.590854050926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45966.590854050926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45966.590854050926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45966.590854050926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45966.590854050926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45966.590854050926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45966.590854050926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45966.590854050926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45966.590854050926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45966.590854050926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45966.590854050926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45966.590854050926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45966.590854050926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45966.590854050926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45966.590854050926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45966.590854050926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45966.590854050926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45966.590854050926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45966.590854050926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45966.590854050926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45966.590854050926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45966.590854050926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45966.590854050926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45966.590854050926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45966.590854050926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45966.590854050926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45966.590854050926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45966.590854050926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45966.590854050926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45966.590854050926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45966.590854050926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45966.590854050926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45966.590854050926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45966.590854050926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45966.590854050926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45966.590854050926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45966.590854050926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45966.590854050926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45966.590854050926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45966.590854050926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45966.590854050926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45966.590854050926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45966.590854050926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45966.590854050926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45966.590854050926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45966.590854050926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45966.590854050926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45966.590854050926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45966.590854050926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45966.590854050926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45966.590854050926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45966.590854050926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45966.590854050926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45966.590854050926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45966.590854050926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45966.590854050926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45966.590854050926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45966.590854050926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45966.590854050926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45966.590854050926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45966.590854050926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45966.590854050926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45966.590854050926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45966.590854050926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45966.590854050926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45966.590854050926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45966.590854050926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45966.590854050926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45966.590854050926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45966.590854050926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45966.590854050926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45966.590854050926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45966.590854050926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45966.590854050926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45966.590854050926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45966.590854050926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45966.590854050926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45966.590854050926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45966.590854050926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45966.590854050926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45966.590854050926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45966.590854050926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45966.590854050926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45966.590854050926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45966.590854050926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45966.590854050926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45966.590854050926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45966.590854050926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45966.590854050926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45966.590854050926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45966.590854050926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45966.590854050926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45966.590854050926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45966.590854050926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45966.590854050926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45966.590854050926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45966.590854050926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45966.590854050926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45966.590854050926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45966.590854050926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45966.590854050926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45966.590854050926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45966.590854050926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45966.590854050926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45966.590854050926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45966.590854050926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45966.590854050926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45966.590854050926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45966.590854050926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45966.590854050926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45966.590854050926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45966.590854050926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45966.590854050926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45966.590854050926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45966.590854050926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45966.590854050926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45966.590854050926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45966.590854050926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45966.590854050926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45966.590854050926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45966.590854050926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45966.590854050926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45966.590854050926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45966.590854050926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45966.590854050926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45966.590854050926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45966.590854050926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45966.590854050926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45966.590854050926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45966.590854050926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45966.590854050926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45966.590854050926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45966.590854050926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45966.590854050926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45966.590854050926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45966.590854050926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45966.590854050926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45966.590854050926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45966.590854050926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45966.590854050926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45966.590854050926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45966.590854050926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45966.590854050926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45966.590854050926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45966.590854050926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45966.590854050926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45966.590854050926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45966.590854050926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45966.590854050926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45966.590854050926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45966.590854050926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45966.590854050926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45966.590854050926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45966.590854050926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45966.590854050926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45966.590854050926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45966.590854050926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45966.590854050926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45966.590854050926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45966.590854050926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45966.590854050926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45966.590854050926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45966.590854050926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45966.590854050926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45966.590854050926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45966.590854050926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45966.590854050926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45966.590854050926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45966.590854050926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45966.590854050926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45966.590854050926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45966.590854050926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45966.590854050926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45966.590854050926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45966.590854050926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45966.590854050926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45966.590854050926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45966.590854050926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45966.590854050926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45966.590854050926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45966.590854050926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45966.590854050926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45966.590854050926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45966.590854050926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45966.590854050926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45966.590854050926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45966.590854050926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45966.590854050926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45966.590854050926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45966.590854050926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45966.590854050926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45966.590854050926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45966.590854050926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45966.590854050926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45966.590854050926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45966.590854050926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45966.590854050926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45966.590854050926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45966.590854050926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45966.590854050926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45966.590854050926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45966.590854050926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45966.590854050926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45966.590854050926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45966.590854050926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45966.590854050926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45966.590854050926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45966.590854050926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45966.590854050926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45966.590854050926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45966.590854050926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45966.590854050926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45966.590854050926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45966.590854050926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45966.590854050926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45966.590854050926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45966.590854050926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45966.590854050926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45966.590854050926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45966.590854050926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45966.590854050926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45966.590854050926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45966.590854050926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45966.590854050926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45966.590854050926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45966.590854050926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45966.590854050926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45966.590854050926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45966.590854050926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45966.590854050926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45966.590854050926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45966.590854050926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45966.590854050926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45966.590854050926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45966.590854050926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45966.590854050926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45966.590854050926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45966.590854050926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45966.590854050926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45966.590854050926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45966.590854050926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45966.590854050926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45966.590854050926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45966.590854050926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45966.590854050926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45966.590854050926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45966.590854050926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45966.590854050926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45966.590854050926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45966.590854050926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45966.590854050926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45966.590854050926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45966.590854050926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45966.590854050926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45966.590854050926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45966.590854050926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45966.590854050926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45966.590854050926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45966.590854050926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45966.590854050926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45966.590854050926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45966.590854050926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45966.590854050926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45966.590854050926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45966.590854050926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45966.590854050926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45966.590854050926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45966.590854050926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45966.590854050926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45966.590854050926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45966.590854050926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45966.590854050926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45966.590854050926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45966.590854050926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45966.590854050926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45966.590854050926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45966.590854050926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45966.590854050926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45966.590854050926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45966.590854050926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45966.590854050926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45966.590854050926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45966.590854050926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45966.590854050926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45966.590854050926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45966.590854050926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45966.590854050926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45966.590854050926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45966.590854050926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45966.590854050926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45966.590854050926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45966.590854050926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45966.590854050926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45966.590854050926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45966.590854050926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45966.590854050926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45966.590854050926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45966.590854050926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45966.590854050926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45966.590854050926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45966.590854050926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45966.590854050926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45966.590854050926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45966.590854050926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45966.590854050926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45966.590854050926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45966.590854050926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45966.590854050926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45966.590854050926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45966.590854050926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45966.590854050926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45966.590854050926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45966.590854050926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45966.590854050926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45966.590854050926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45966.590854050926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45966.590854050926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45966.590854050926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45966.590854050926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45966.590854050926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45966.590854050926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45966.590854050926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45966.590854050926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45966.590854050926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45966.590854050926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45966.590854050926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45966.590854050926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45966.590854050926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45966.590854050926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45966.590854050926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45966.590854050926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45966.590854050926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45966.590854050926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45966.590854050926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45966.590854050926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45966.590854050926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45966.590854050926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45966.590854050926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45966.590854050926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45966.590854050926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45966.590854050926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45966.590854050926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45966.590854050926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45966.590854050926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45966.590854050926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45966.590854050926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45966.590854050926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45966.590854050926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45966.590854050926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45966.590854050926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45966.590854050926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45966.590854050926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45966.590854050926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45966.590854050926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45966.590854050926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45966.590854050926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45966.590854050926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45966.590854050926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45966.590854050926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45966.590854050926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45966.590854050926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45966.590854050926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45966.590854050926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45966.590854050926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45966.590854050926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45966.590854050926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45966.590854050926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45966.590854050926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45966.590854050926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45966.590854050926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45966.590854050926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45966.590854050926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45966.590854050926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45966.590854050926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45966.590854050926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45966.590854050926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45966.590854050926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45966.590854050926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45966.590854050926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45966.590854050926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45966.590854050926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45966.590854050926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45966.590854050926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45966.590854050926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45966.590854050926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45966.590854050926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45966.590854050926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45966.590854050926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45966.590854050926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45966.590854050926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45966.590854050926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45966.590854050926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45966.590854050926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45966.590854050926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45966.590854050926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45966.590854050926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45966.590854050926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45966.590854050926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45966.590854050926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45966.590854050926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45966.590854050926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45966.590854050926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45966.590854050926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45966.590854050926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45966.590854050926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45966.590854050926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45966.590854050926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45966.590854050926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45966.590854050926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45966.590854050926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45966.590854050926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45966.590854050926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45966.590854050926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45966.590854050926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45966.590854050926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45966.590854050926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45966.590854050926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45966.590854050926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45966.590854050926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45966.590854050926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45966.590854050926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45966.590854050926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45966.590854050926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45966.590854050926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45966.590854050926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45966.590854050926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45966.590854050926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45966.590854050926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45966.590854050926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45966.590854050926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45966.590854050926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45966.590854050926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45966.590854050926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45966.590854050926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45966.590854050926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45966.590854050926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45966.590854050926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45966.590854050926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45966.590854050926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45966.590854050926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45966.590854050926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45966.590854050926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45966.590854050926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45966.590854050926</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263.11013645833009</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1</v>
      </c>
      <c r="D3" s="93" t="s">
        <v>36120</v>
      </c>
      <c r="E3" s="97" t="s">
        <v>39021</v>
      </c>
      <c r="F3" s="98"/>
      <c r="G3" s="99">
        <f ca="1">IFERROR(NOW()-F3,"")</f>
        <v>45966.590854050926</v>
      </c>
      <c r="H3" s="98">
        <v>45966.313194444447</v>
      </c>
      <c r="I3" s="98" t="str">
        <f>IFERROR(VLOOKUP(D3,DB!A:F,6,0),"")</f>
        <v>SCECO</v>
      </c>
      <c r="J3" s="98" t="str">
        <f>IFERROR(VLOOKUP(D3,DB!A:G,7,0),"")</f>
        <v>Dead</v>
      </c>
      <c r="K3" s="100" t="s">
        <v>39116</v>
      </c>
      <c r="L3" s="93" t="str">
        <f>IFERROR(VLOOKUP(D3,DB!A:I,9,0),"")</f>
        <v>Latis</v>
      </c>
    </row>
    <row r="4" spans="1:16" ht="15" customHeight="1">
      <c r="A4" s="118" t="s">
        <v>39115</v>
      </c>
      <c r="B4" s="118" t="str">
        <f>IFERROR(VLOOKUP(D4,DB!A:K,11,0),"")</f>
        <v>R4</v>
      </c>
      <c r="C4" s="119">
        <v>1</v>
      </c>
      <c r="D4" s="93" t="s">
        <v>35821</v>
      </c>
      <c r="E4" s="97" t="s">
        <v>39021</v>
      </c>
      <c r="F4" s="98"/>
      <c r="G4" s="99">
        <f ca="1">IFERROR(NOW()-F4,"")</f>
        <v>45966.590854050926</v>
      </c>
      <c r="H4" s="98">
        <v>45966.313194444447</v>
      </c>
      <c r="I4" s="98" t="str">
        <f>IFERROR(VLOOKUP(D4,DB!A:F,6,0),"")</f>
        <v>SCECO</v>
      </c>
      <c r="J4" s="98" t="str">
        <f>IFERROR(VLOOKUP(D4,DB!A:G,7,0),"")</f>
        <v>Dead</v>
      </c>
      <c r="K4" s="100" t="s">
        <v>39117</v>
      </c>
      <c r="L4" s="93" t="str">
        <f>IFERROR(VLOOKUP(D4,DB!A:I,9,0),"")</f>
        <v>Latis</v>
      </c>
    </row>
    <row r="5" spans="1:16" ht="15" customHeight="1">
      <c r="A5" s="118" t="s">
        <v>39115</v>
      </c>
      <c r="B5" s="118" t="str">
        <f>IFERROR(VLOOKUP(D5,DB!A:K,11,0),"")</f>
        <v>R4</v>
      </c>
      <c r="C5" s="119">
        <v>1</v>
      </c>
      <c r="D5" s="120" t="s">
        <v>35761</v>
      </c>
      <c r="E5" s="97" t="s">
        <v>39021</v>
      </c>
      <c r="F5" s="122"/>
      <c r="G5" s="123">
        <f ca="1">IFERROR(NOW()-F5,"")</f>
        <v>45966.590854050926</v>
      </c>
      <c r="H5" s="122">
        <v>45966.406354166669</v>
      </c>
      <c r="I5" s="118" t="str">
        <f>IFERROR(VLOOKUP(D5,DB!A:F,6,0),"")</f>
        <v>SCECO</v>
      </c>
      <c r="J5" s="118" t="str">
        <f>IFERROR(VLOOKUP(D5,DB!A:G,7,0),"")</f>
        <v>Dead</v>
      </c>
      <c r="K5" s="100" t="s">
        <v>39116</v>
      </c>
      <c r="L5" s="120" t="str">
        <f>IFERROR(VLOOKUP(D5,DB!A:I,9,0),"")</f>
        <v>Latis</v>
      </c>
    </row>
    <row r="6" spans="1:16" ht="15" customHeight="1">
      <c r="A6" s="118" t="s">
        <v>39118</v>
      </c>
      <c r="B6" s="118" t="str">
        <f>IFERROR(VLOOKUP(D6,DB!A:K,11,0),"")</f>
        <v>R4</v>
      </c>
      <c r="C6" s="119">
        <v>1</v>
      </c>
      <c r="D6" s="120" t="s">
        <v>34897</v>
      </c>
      <c r="E6" s="97" t="s">
        <v>39021</v>
      </c>
      <c r="F6" s="122">
        <v>45966.511504629627</v>
      </c>
      <c r="G6" s="123">
        <f ca="1">IFERROR(NOW()-F6,"")</f>
        <v>7.9349421299411915E-2</v>
      </c>
      <c r="H6" s="122">
        <v>45966.502002314817</v>
      </c>
      <c r="I6" s="118" t="str">
        <f>IFERROR(VLOOKUP(D6,DB!A:F,6,0),"")</f>
        <v>Generator-SG</v>
      </c>
      <c r="J6" s="118" t="str">
        <f>IFERROR(VLOOKUP(D6,DB!A:G,7,0),"")</f>
        <v>Vandalized</v>
      </c>
      <c r="K6" s="124" t="s">
        <v>39119</v>
      </c>
      <c r="L6" s="120" t="str">
        <f>IFERROR(VLOOKUP(D6,DB!A:I,9,0),"")</f>
        <v>Latis</v>
      </c>
    </row>
    <row r="7" spans="1:16" ht="15" customHeight="1">
      <c r="A7" s="118"/>
      <c r="B7" s="118" t="str">
        <f>IFERROR(VLOOKUP(D7,DB!A:K,11,0),"")</f>
        <v/>
      </c>
      <c r="C7" s="119"/>
      <c r="D7" s="93"/>
      <c r="E7" s="97"/>
      <c r="F7" s="122"/>
      <c r="G7" s="123">
        <f ca="1">IFERROR(NOW()-F7,"")</f>
        <v>45966.590854050926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45966.590854050926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45966.590854050926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45966.590854050926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45966.590854050926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45966.590854050926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45966.590854050926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45966.590854050926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45966.590854050926</v>
      </c>
      <c r="H15" s="122"/>
      <c r="I15" s="118" t="str">
        <f>IFERROR(VLOOKUP(D15,DB!A:F,6,0),"")</f>
        <v/>
      </c>
      <c r="J15" s="118" t="str">
        <f>IFERROR(VLOOKUP(D15,DB!A:G,7,0),"")</f>
        <v/>
      </c>
      <c r="K15" s="124"/>
      <c r="L15" s="120" t="str">
        <f>IFERROR(VLOOKUP(D15,DB!A:I,9,0),"")</f>
        <v/>
      </c>
    </row>
    <row r="16" spans="1:16" ht="15" customHeight="1">
      <c r="A16" s="118"/>
      <c r="B16" s="118" t="str">
        <f>IFERROR(VLOOKUP(D16,DB!A:K,11,0),"")</f>
        <v/>
      </c>
      <c r="C16" s="93"/>
      <c r="D16" s="93"/>
      <c r="E16" s="97"/>
      <c r="F16" s="122"/>
      <c r="G16" s="123">
        <f ca="1">IFERROR(NOW()-F16,"")</f>
        <v>45966.590854050926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45966.590854050926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45966.590854050926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45966.590854050926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45966.590854050926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45966.590854050926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45966.590854050926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45966.590854050926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45966.590854050926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45966.590854050926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45966.590854050926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45966.590854050926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45966.590854050926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45966.590854050926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45966.590854050926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45966.590854050926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45966.590854050926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45966.590854050926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45966.590854050926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45966.590854050926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45966.590854050926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45966.590854050926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45966.590854050926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45966.590854050926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45966.590854050926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45966.590854050926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45966.590854050926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45966.590854050926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45966.590854050926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45966.590854050926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45966.590854050926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45966.590854050926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45966.590854050926</v>
      </c>
      <c r="H48" s="122"/>
      <c r="I48" s="118" t="str">
        <f>IFERROR(VLOOKUP(D48,DB!A:F,6,0),"")</f>
        <v/>
      </c>
      <c r="J48" s="118" t="str">
        <f>IFERROR(VLOOKUP(D48,DB!A:G,7,0),"")</f>
        <v/>
      </c>
      <c r="K48" s="124"/>
      <c r="L48" s="120" t="str">
        <f>IFERROR(VLOOKUP(D48,DB!A:I,9,0),"")</f>
        <v/>
      </c>
    </row>
    <row r="49" spans="1:12" ht="15" customHeight="1">
      <c r="A49" s="125"/>
      <c r="B49" s="125" t="str">
        <f>IFERROR(VLOOKUP(D49,DB!A:K,11,0),"")</f>
        <v/>
      </c>
      <c r="C49" s="126"/>
      <c r="D49" s="127"/>
      <c r="E49" s="128"/>
      <c r="F49" s="129"/>
      <c r="G49" s="130">
        <f ca="1">IFERROR(NOW()-F49,"")</f>
        <v>45966.590854050926</v>
      </c>
      <c r="H49" s="129"/>
      <c r="I49" s="125" t="str">
        <f>IFERROR(VLOOKUP(D49,DB!A:F,6,0),"")</f>
        <v/>
      </c>
      <c r="J49" s="125" t="str">
        <f>IFERROR(VLOOKUP(D49,DB!A:G,7,0),"")</f>
        <v/>
      </c>
      <c r="K49" s="131"/>
      <c r="L49" s="127" t="str">
        <f>IFERROR(VLOOKUP(D49,DB!A:I,9,0),"")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74.758793865737971</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40.401976736109646</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17.929742939813877</v>
      </c>
      <c r="H4" s="152">
        <v>45948.661111111112</v>
      </c>
      <c r="I4" s="151" t="str">
        <f>IFERROR(VLOOKUP(D4,DB!A:F,6,0),"")</f>
        <v>SCECO</v>
      </c>
      <c r="J4" s="151" t="str">
        <f>IFERROR(VLOOKUP(D4,DB!A:G,7,0),"")</f>
        <v>Dead</v>
      </c>
      <c r="K4" s="151" t="s">
        <v>39125</v>
      </c>
      <c r="L4" s="151" t="str">
        <f>IFERROR(VLOOKUP(D4,DB!A:I,9,0),"")</f>
        <v>Latis</v>
      </c>
    </row>
    <row r="5" spans="1:13" ht="30.75">
      <c r="A5" s="151" t="s">
        <v>39126</v>
      </c>
      <c r="B5" s="151" t="str">
        <f>IFERROR(VLOOKUP(D5,DB!A:K,11,0),"")</f>
        <v>R5</v>
      </c>
      <c r="C5" s="151">
        <v>1</v>
      </c>
      <c r="D5" s="151" t="s">
        <v>32921</v>
      </c>
      <c r="E5" s="151" t="s">
        <v>39021</v>
      </c>
      <c r="F5" s="152">
        <v>45966.453425925924</v>
      </c>
      <c r="G5" s="153">
        <f ca="1">IFERROR(NOW()-F5,"")</f>
        <v>0.13742812500277068</v>
      </c>
      <c r="H5" s="152">
        <v>45966.358287037037</v>
      </c>
      <c r="I5" s="151" t="str">
        <f>IFERROR(VLOOKUP(D5,DB!A:F,6,0),"")</f>
        <v>SCECO</v>
      </c>
      <c r="J5" s="151" t="str">
        <f>IFERROR(VLOOKUP(D5,DB!A:G,7,0),"")</f>
        <v>Good</v>
      </c>
      <c r="K5" s="151" t="s">
        <v>39127</v>
      </c>
      <c r="L5" s="151" t="str">
        <f>IFERROR(VLOOKUP(D5,DB!A:I,9,0),"")</f>
        <v>Latis</v>
      </c>
    </row>
    <row r="6" spans="1:13" ht="15">
      <c r="A6" s="151" t="s">
        <v>39128</v>
      </c>
      <c r="B6" s="151" t="str">
        <f>IFERROR(VLOOKUP(D6,DB!A:K,11,0),"")</f>
        <v>R5</v>
      </c>
      <c r="C6" s="151">
        <v>1</v>
      </c>
      <c r="D6" s="151" t="s">
        <v>32330</v>
      </c>
      <c r="E6" s="151" t="s">
        <v>39021</v>
      </c>
      <c r="F6" s="152">
        <v>45966.579363425924</v>
      </c>
      <c r="G6" s="153">
        <f ca="1">IFERROR(NOW()-F6,"")</f>
        <v>1.149062500189757E-2</v>
      </c>
      <c r="H6" s="152">
        <v>45966.564085648148</v>
      </c>
      <c r="I6" s="151" t="str">
        <f>IFERROR(VLOOKUP(D6,DB!A:F,6,0),"")</f>
        <v>SCECO</v>
      </c>
      <c r="J6" s="151" t="str">
        <f>IFERROR(VLOOKUP(D6,DB!A:G,7,0),"")</f>
        <v>Dead</v>
      </c>
      <c r="K6" s="151" t="s">
        <v>39129</v>
      </c>
      <c r="L6" s="151" t="str">
        <f>IFERROR(VLOOKUP(D6,DB!A:I,9,0),"")</f>
        <v>Latis</v>
      </c>
    </row>
    <row r="7" spans="1:13" ht="15">
      <c r="A7" s="157"/>
      <c r="B7" s="157" t="str">
        <f>IFERROR(VLOOKUP(D7,DB!A:K,11,0),"")</f>
        <v/>
      </c>
      <c r="C7" s="157"/>
      <c r="D7" s="157"/>
      <c r="E7" s="157"/>
      <c r="F7" s="158"/>
      <c r="G7" s="159">
        <f ca="1">IFERROR(NOW()-F7,"")</f>
        <v>45966.590854050926</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45966.590854050926</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45966.590854050926</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45966.590854050926</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45966.590854050926</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45966.590854050926</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45966.590854050926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45966.590854050926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45966.590854050926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45966.590854050926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45966.590854050926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45966.590854050926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45966.590854050926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45966.590854050926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45966.590854050926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45966.590854050926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45966.590854050926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45966.590854050926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45966.590854050926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45966.590854050926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45966.590854050926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45966.590854050926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45966.590854050926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45966.590854050926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45966.590854050926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45966.590854050926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45966.590854050926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45966.590854050926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45966.590854050926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45966.590854050926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45966.590854050926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45966.590854050926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45966.590854050926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45966.590854050926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45966.590854050926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45966.590854050926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45966.590854050926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45966.590854050926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45966.590854050926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45966.590854050926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45966.590854050926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45966.590854050926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45966.590854050926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45966.590854050926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45966.590854050926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45966.590854050926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45966.590854050926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45966.590854050926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45966.590854050926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45966.590854050926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45966.590854050926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45966.590854050926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45966.590854050926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45966.590854050926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45966.590854050926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45966.590854050926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45966.590854050926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45966.590854050926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45966.590854050926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45966.590854050926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45966.590854050926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45966.590854050926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45966.590854050926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45966.590854050926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45966.590854050926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45966.590854050926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45966.590854050926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45966.590854050926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45966.590854050926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45966.590854050926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45966.590854050926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45966.590854050926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45966.590854050926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45966.590854050926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45966.590854050926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45966.590854050926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45966.590854050926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45966.590854050926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45966.590854050926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45966.590854050926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45966.590854050926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45966.590854050926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45966.590854050926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45966.590854050926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45966.590854050926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45966.590854050926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45966.590854050926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45966.590854050926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45966.590854050926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45966.590854050926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45966.590854050926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45966.590854050926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45966.590854050926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45966.590854050926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45966.590854050926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45966.590854050926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45966.590854050926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45966.590854050926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45966.590854050926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45966.590854050926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45966.590854050926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45966.590854050926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45966.590854050926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45966.590854050926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45966.590854050926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45966.590854050926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45966.590854050926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45966.590854050926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45966.590854050926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45966.590854050926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45966.590854050926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45966.590854050926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45966.590854050926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45966.590854050926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45966.590854050926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45966.590854050926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45966.590854050926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45966.590854050926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45966.590854050926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45966.590854050926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45966.590854050926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45966.590854050926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45966.590854050926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45966.590854050926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45966.590854050926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45966.590854050926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45966.590854050926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45966.590854050926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45966.590854050926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45966.590854050926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45966.590854050926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45966.590854050926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45966.590854050926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45966.590854050926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45966.590854050926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45966.590854050926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45966.590854050926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45966.590854050926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45966.590854050926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45966.590854050926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45966.590854050926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45966.590854050926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45966.590854050926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45966.590854050926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45966.590854050926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45966.590854050926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45966.590854050926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45966.590854050926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45966.590854050926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45966.590854050926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45966.590854050926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45966.590854050926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45966.590854050926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45966.590854050926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45966.590854050926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45966.590854050926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45966.590854050926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45966.590854050926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45966.590854050926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45966.590854050926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45966.590854050926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45966.590854050926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45966.590854050926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45966.590854050926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45966.590854050926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45966.590854050926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45966.590854050926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45966.590854050926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45966.590854050926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45966.590854050926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45966.590854050926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45966.590854050926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45966.590854050926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45966.590854050926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45966.590854050926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45966.590854050926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45966.590854050926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45966.590854050926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45966.590854050926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45966.590854050926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45966.590854050926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45966.590854050926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45966.590854050926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45966.590854050926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45966.590854050926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45966.590854050926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45966.590854050926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45966.590854050926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45966.590854050926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45966.590854050926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45966.590854050926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45966.590854050926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45966.590854050926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45966.590854050926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45966.590854050926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45966.590854050926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45966.590854050926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45966.590854050926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45966.590854050926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45966.590854050926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45966.590854050926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45966.590854050926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45966.590854050926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45966.590854050926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45966.590854050926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45966.590854050926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45966.590854050926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45966.590854050926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45966.590854050926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45966.590854050926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45966.590854050926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45966.590854050926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45966.590854050926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45966.590854050926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45966.590854050926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45966.590854050926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45966.590854050926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45966.590854050926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45966.590854050926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45966.590854050926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45966.590854050926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45966.590854050926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45966.590854050926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45966.590854050926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45966.590854050926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45966.590854050926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45966.590854050926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45966.590854050926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45966.590854050926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45966.590854050926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45966.590854050926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45966.590854050926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45966.590854050926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45966.590854050926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45966.590854050926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45966.590854050926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45966.590854050926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45966.590854050926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45966.590854050926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45966.590854050926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45966.590854050926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45966.590854050926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45966.590854050926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45966.590854050926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45966.590854050926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45966.590854050926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45966.590854050926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45966.590854050926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45966.590854050926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45966.590854050926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45966.590854050926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45966.590854050926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45966.590854050926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45966.590854050926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45966.590854050926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45966.590854050926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45966.590854050926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45966.590854050926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45966.590854050926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45966.590854050926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45966.590854050926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45966.590854050926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45966.590854050926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45966.590854050926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45966.590854050926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45966.590854050926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45966.590854050926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45966.590854050926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45966.590854050926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45966.590854050926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45966.590854050926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45966.590854050926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45966.590854050926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45966.590854050926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45966.590854050926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45966.590854050926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45966.590854050926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45966.590854050926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45966.590854050926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45966.590854050926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45966.590854050926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45966.590854050926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45966.590854050926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45966.590854050926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45966.590854050926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45966.590854050926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45966.590854050926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45966.590854050926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45966.590854050926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45966.590854050926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45966.590854050926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45966.590854050926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45966.590854050926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45966.590854050926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45966.590854050926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45966.590854050926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45966.590854050926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45966.590854050926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45966.590854050926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45966.590854050926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45966.590854050926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45966.590854050926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45966.590854050926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45966.590854050926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45966.590854050926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45966.590854050926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45966.590854050926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45966.590854050926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45966.590854050926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45966.590854050926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45966.590854050926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45966.590854050926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45966.590854050926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45966.590854050926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45966.590854050926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45966.590854050926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45966.590854050926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45966.590854050926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45966.590854050926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45966.590854050926</v>
      </c>
      <c r="H326" s="158"/>
      <c r="I326" s="157" t="str">
        <f>IFERROR(VLOOKUP(D326,DB!A:F,6,0),"")</f>
        <v/>
      </c>
      <c r="J326" s="157" t="str">
        <f>IFERROR(VLOOKUP(D326,DB!A:G,7,0),"")</f>
        <v/>
      </c>
      <c r="K326" s="157"/>
      <c r="L326" s="157" t="str">
        <f>IFERROR(VLOOKUP(D326,DB!A:I,9,0),"")</f>
        <v/>
      </c>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6" ht="15"/>
    <row r="437" ht="15"/>
    <row r="438" ht="15"/>
    <row r="439" ht="15"/>
    <row r="440" ht="15"/>
    <row r="441" ht="15"/>
    <row r="442" ht="15"/>
    <row r="443" ht="15"/>
    <row r="444" ht="15"/>
    <row r="445" ht="15"/>
    <row r="446"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5" ht="15"/>
    <row r="536" ht="15"/>
    <row r="537" ht="15"/>
    <row r="538" ht="15"/>
    <row r="539" ht="15"/>
    <row r="540" ht="15"/>
    <row r="565" ht="15"/>
    <row r="566" ht="15"/>
    <row r="567" ht="15"/>
    <row r="568" ht="15"/>
    <row r="569" ht="15"/>
    <row r="570" ht="15"/>
    <row r="571" ht="15"/>
    <row r="572" ht="15"/>
    <row r="573" ht="15"/>
    <row r="574" ht="15"/>
    <row r="575"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864" ht="15"/>
    <row r="865" ht="15"/>
    <row r="866" ht="15"/>
    <row r="867" ht="15"/>
    <row r="868" ht="15"/>
    <row r="869" ht="15"/>
    <row r="870"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7" ht="15"/>
    <row r="1088" ht="15"/>
    <row r="1089" ht="15"/>
    <row r="1091" ht="15"/>
    <row r="1092"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1" ht="15"/>
    <row r="1122" ht="15"/>
    <row r="1123" ht="15"/>
    <row r="1124"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1" ht="15"/>
    <row r="1202" ht="15"/>
    <row r="1203" ht="15"/>
    <row r="1206" ht="15"/>
    <row r="1207" ht="15"/>
    <row r="1210" ht="15"/>
    <row r="1211" ht="15"/>
    <row r="1212" ht="15"/>
    <row r="1213" ht="15"/>
    <row r="1214" ht="15"/>
    <row r="1215" ht="15"/>
    <row r="1216" ht="15"/>
    <row r="1217" ht="15"/>
    <row r="1218" ht="15"/>
    <row r="1224" ht="15"/>
    <row r="1225" ht="15"/>
    <row r="1226" ht="15"/>
    <row r="1227" ht="15"/>
    <row r="1228" ht="15"/>
    <row r="1229" ht="15"/>
    <row r="1230" ht="15"/>
    <row r="1231" ht="15"/>
    <row r="1232" ht="15"/>
    <row r="1240" ht="15"/>
    <row r="1241" ht="15"/>
    <row r="1242" ht="15"/>
    <row r="1243" ht="15"/>
    <row r="1244" ht="15"/>
    <row r="1245" ht="15"/>
    <row r="1246" ht="15"/>
    <row r="1247" ht="15"/>
    <row r="1248" ht="15"/>
    <row r="1249" ht="15"/>
    <row r="1250" ht="15"/>
    <row r="1251" ht="15"/>
    <row r="1252" ht="15"/>
    <row r="1253" ht="15"/>
    <row r="1254" ht="15"/>
    <row r="1255" ht="15"/>
  </sheetData>
  <dataValidations count="2">
    <dataValidation allowBlank="1" showInputMessage="1" showErrorMessage="1" sqref="E1" xr:uid="{920C6338-E771-4DAE-8C89-92A9093EA4DE}"/>
    <dataValidation type="list" allowBlank="1" showInputMessage="1" showErrorMessage="1" sqref="E2:E3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39130</v>
      </c>
      <c r="B2" s="171" t="str">
        <f>IFERROR(VLOOKUP(D2,DB!A:K,11,0),"")</f>
        <v>R6</v>
      </c>
      <c r="C2" s="168">
        <v>2</v>
      </c>
      <c r="D2" s="171" t="s">
        <v>38968</v>
      </c>
      <c r="E2" s="102" t="s">
        <v>39021</v>
      </c>
      <c r="F2" s="173">
        <v>45966.54420138889</v>
      </c>
      <c r="G2" s="115">
        <f ca="1">IFERROR(NOW()-F2,"-")</f>
        <v>4.6652662036649417E-2</v>
      </c>
      <c r="H2" s="173">
        <v>45966.534386574072</v>
      </c>
      <c r="I2" s="171" t="str">
        <f>IFERROR(VLOOKUP(D2,DB!A:F,6,0),"")</f>
        <v>Generator-SG</v>
      </c>
      <c r="J2" s="102" t="str">
        <f>IFERROR(VLOOKUP(D2,DB!A:G,7,0),"")</f>
        <v>Vandalized</v>
      </c>
      <c r="K2" s="169" t="s">
        <v>39131</v>
      </c>
      <c r="L2" s="174" t="str">
        <f>IFERROR(VLOOKUP(D2,DB!A:I,9,0),"")</f>
        <v>Latis</v>
      </c>
    </row>
    <row r="3" spans="1:16383" ht="31.5" customHeight="1">
      <c r="A3" s="170"/>
      <c r="B3" s="171" t="str">
        <f>IFERROR(VLOOKUP(D3,DB!A:K,11,0),"")</f>
        <v/>
      </c>
      <c r="C3" s="168"/>
      <c r="D3" s="171"/>
      <c r="E3" s="172"/>
      <c r="F3" s="173"/>
      <c r="G3" s="115">
        <f ca="1">IFERROR(NOW()-F3,"-")</f>
        <v>45966.590854050926</v>
      </c>
      <c r="H3" s="173"/>
      <c r="I3" s="171" t="str">
        <f>IFERROR(VLOOKUP(D3,DB!A:F,6,0),"")</f>
        <v/>
      </c>
      <c r="J3" s="102" t="str">
        <f>IFERROR(VLOOKUP(D3,DB!A:G,7,0),"")</f>
        <v/>
      </c>
      <c r="K3" s="169"/>
      <c r="L3" s="174" t="str">
        <f>IFERROR(VLOOKUP(D3,DB!A:I,9,0),"")</f>
        <v/>
      </c>
    </row>
    <row r="4" spans="1:16383" ht="31.5" customHeight="1">
      <c r="A4" s="170"/>
      <c r="B4" s="171" t="str">
        <f>IFERROR(VLOOKUP(D4,DB!A:K,11,0),"")</f>
        <v/>
      </c>
      <c r="C4" s="168"/>
      <c r="D4"/>
      <c r="E4" s="172"/>
      <c r="F4" s="173"/>
      <c r="G4" s="115">
        <f ca="1">IFERROR(NOW()-F4,"-")</f>
        <v>45966.590854050926</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45966.590854050926</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45966.590854050926</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45966.590854050926</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45966.590854050926</v>
      </c>
      <c r="H8" s="173"/>
      <c r="I8" s="171" t="str">
        <f>IFERROR(VLOOKUP(D8,DB!A:F,6,0),"")</f>
        <v/>
      </c>
      <c r="J8" s="102" t="str">
        <f>IFERROR(VLOOKUP(D8,DB!A:G,7,0),"")</f>
        <v/>
      </c>
      <c r="K8" s="169"/>
      <c r="L8" s="174" t="str">
        <f>IFERROR(VLOOKUP(D8,DB!A:I,9,0),"")</f>
        <v/>
      </c>
    </row>
    <row r="9" spans="1:16383" ht="31.5" customHeight="1">
      <c r="A9" s="103"/>
      <c r="B9" s="102" t="str">
        <f>IFERROR(VLOOKUP(D9,DB!A:K,11,0),"")</f>
        <v/>
      </c>
      <c r="C9" s="104"/>
      <c r="D9" s="102"/>
      <c r="E9" s="105"/>
      <c r="F9" s="106"/>
      <c r="G9" s="76">
        <f ca="1">IFERROR(NOW()-F9,"-")</f>
        <v>45966.590854050926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45966.590854050926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45966.590854050926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45966.590854050926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45966.590854050926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45966.590854050926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45966.590854050926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45966.590854050926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45966.590854050926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45966.590854050926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45966.590854050926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45966.590854050926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45966.590854050926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45966.590854050926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45966.590854050926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45966.590854050926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45966.590854050926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45966.590854050926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45966.590854050926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45966.590854050926</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2025-11-05T11:11:06Z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