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658" documentId="120_S{2AC9BD13-BADA-5192-A53E-5A8FF88502F6}" xr6:coauthVersionLast="47" xr6:coauthVersionMax="47" xr10:uidLastSave="{82DC0B1F-A59A-4A97-8402-07A4552EBAE1}"/>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G2" i="1"/>
  <c r="B5" i="5"/>
  <c r="G5" i="5"/>
  <c r="I5" i="5"/>
  <c r="J5" i="5"/>
  <c r="L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6" i="5"/>
  <c r="B3" i="4"/>
  <c r="G3" i="4"/>
  <c r="I3" i="4"/>
  <c r="J3" i="4"/>
  <c r="L3" i="4"/>
  <c r="B4" i="4"/>
  <c r="G4" i="4"/>
  <c r="I4" i="4"/>
  <c r="J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<sst xmlns="http://schemas.openxmlformats.org/spreadsheetml/2006/main" count="180290" uniqueCount="39128">
  <si>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</si>
  <si>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</si>
  <si>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</si>
  <si>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</si>
  <si>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</si>
  <si>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</si>
  <si>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</si>
  <si>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</si>
  <si>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</si>
  <si>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</si>
  <si>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</si>
  <si>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</si>
  <si>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</si>
  <si>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</si>
  <si>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</si>
  <si>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</si>
  <si>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</si>
  <si>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</si>
  <si>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</si>
  <si>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</si>
  <si>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</si>
  <si>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</si>
  <si>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</si>
  <si>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</si>
  <si>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</si>
  <si>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</si>
  <si>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</si>
  <si>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</si>
  <si>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</si>
  <si>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</si>
  <si>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</si>
  <si>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</si>
  <si>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</si>
  <si>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</si>
  <si>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</si>
  <si>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</si>
  <si>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</si>
  <si>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</si>
  <si>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</si>
  <si>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</si>
  <si>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</si>
  <si>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</si>
  <si>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</si>
  <si>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</si>
  <si>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</si>
  <si>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</si>
  <si>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</si>
  <si>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</si>
  <si>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</si>
  <si>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</si>
  <si>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</si>
  <si>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</si>
  <si>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</si>
  <si>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</si>
  <si>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</si>
  <si>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</si>
  <si>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</si>
  <si>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</si>
  <si>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</si>
  <si>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</si>
  <si>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</si>
  <si>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</si>
  <si>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</si>
  <si>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</si>
  <si>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</si>
  <si>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</si>
  <si>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</si>
  <si>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</si>
  <si>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</si>
  <si>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</si>
  <si>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</si>
  <si>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</si>
  <si>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</si>
  <si>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</si>
  <si>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</si>
  <si>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</si>
  <si>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</si>
  <si>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</si>
  <si>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</si>
  <si>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</si>
  <si>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</si>
  <si>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</si>
  <si>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</si>
  <si>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</si>
  <si>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</si>
  <si>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</si>
  <si>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</si>
  <si>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</si>
  <si>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</si>
  <si>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</si>
  <si>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</si>
  <si>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</si>
  <si>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</si>
  <si>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</si>
  <si>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</si>
  <si>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</si>
  <si>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</si>
  <si>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</si>
  <si>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</si>
  <si>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</si>
  <si>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</si>
  <si>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</si>
  <si>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</si>
  <si>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</si>
  <si>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</si>
  <si>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</si>
  <si>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</si>
  <si>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</si>
  <si>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</si>
  <si>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</si>
  <si>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</si>
  <si>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</si>
  <si>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</si>
  <si>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</si>
  <si>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</si>
  <si>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</si>
  <si>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</si>
  <si>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</si>
  <si>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</si>
  <si>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</si>
  <si>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</si>
  <si>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</si>
  <si>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</si>
  <si>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</si>
  <si>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</si>
  <si>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</si>
  <si>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</si>
  <si>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</si>
  <si>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</si>
  <si>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</si>
  <si>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</si>
  <si>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</si>
  <si>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</si>
  <si>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</si>
  <si>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</si>
  <si>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</si>
  <si>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</si>
  <si>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</si>
  <si>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</si>
  <si>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</si>
  <si>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</si>
  <si>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</si>
  <si>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</si>
  <si>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</si>
  <si>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</si>
  <si>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</si>
  <si>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</si>
  <si>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</si>
  <si>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</si>
  <si>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</si>
  <si>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</si>
  <si>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</si>
  <si>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</si>
  <si>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</si>
  <si>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</si>
  <si>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</si>
  <si>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</si>
  <si>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</si>
  <si>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</si>
  <si>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</si>
  <si>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</si>
  <si>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</si>
  <si>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</si>
  <si>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</si>
  <si>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</si>
  <si>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</si>
  <si>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</si>
  <si>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</si>
  <si>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</si>
  <si>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</si>
  <si>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</si>
  <si>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</si>
  <si>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</si>
  <si>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</si>
  <si>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</si>
  <si>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</si>
  <si>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</si>
  <si>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</si>
  <si>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</si>
  <si>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</si>
  <si>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</si>
  <si>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</si>
  <si>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</si>
  <si>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</si>
  <si>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</si>
  <si>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</si>
  <si>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</si>
  <si>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</si>
  <si>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</si>
  <si>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</si>
  <si>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</si>
  <si>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</si>
  <si>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</si>
  <si>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</si>
  <si>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</si>
  <si>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</si>
  <si>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</si>
  <si>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</si>
  <si>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</si>
  <si>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</si>
  <si>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</si>
  <si>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</si>
  <si>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</si>
  <si>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</si>
  <si>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</si>
  <si>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</si>
  <si>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</si>
  <si>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</si>
  <si>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</si>
  <si>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</si>
  <si>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</si>
  <si>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</si>
  <si>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</si>
  <si>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</si>
  <si>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</si>
  <si>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</si>
  <si>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</si>
  <si>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</si>
  <si>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</si>
  <si>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</si>
  <si>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</si>
  <si>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</si>
  <si>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</si>
  <si>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</si>
  <si>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</si>
  <si>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</si>
  <si>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</si>
  <si>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</si>
  <si>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</si>
  <si>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</si>
  <si>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</si>
  <si>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</si>
  <si>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</si>
  <si>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</si>
  <si>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</si>
  <si>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</si>
  <si>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</si>
  <si>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</si>
  <si>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</si>
  <si>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</si>
  <si>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</si>
  <si>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</si>
  <si>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</si>
  <si>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</si>
  <si>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</si>
  <si>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</si>
  <si>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</si>
  <si>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</si>
  <si>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</si>
  <si>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</si>
  <si>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</si>
  <si>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</si>
  <si>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</si>
  <si>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</si>
  <si>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</si>
  <si>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</si>
  <si>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</si>
  <si>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</si>
  <si>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</si>
  <si>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</si>
  <si>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</si>
  <si>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</si>
  <si>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</si>
  <si>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</si>
  <si>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</si>
  <si>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</si>
  <si>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</si>
  <si>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</si>
  <si>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</si>
  <si>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</si>
  <si>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</si>
  <si>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</si>
  <si>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</si>
  <si>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</si>
  <si>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</si>
  <si>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</si>
  <si>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</si>
  <si>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</si>
  <si>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</si>
  <si>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</si>
  <si>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</si>
  <si>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</si>
  <si>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</si>
  <si>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</si>
  <si>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</si>
  <si>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</si>
  <si>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</si>
  <si>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</si>
  <si>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</si>
  <si>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</si>
  <si>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</si>
  <si>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</si>
  <si>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</si>
  <si>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</si>
  <si>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</si>
  <si>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</si>
  <si>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</si>
  <si>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</si>
  <si>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</si>
  <si>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</si>
  <si>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</si>
  <si>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</si>
  <si>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</si>
  <si>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</si>
  <si>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</si>
  <si>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</si>
  <si>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</si>
  <si>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</si>
  <si>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</si>
  <si>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</si>
  <si>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</si>
  <si>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</si>
  <si>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</si>
  <si>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</si>
  <si>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</si>
  <si>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</si>
  <si>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</si>
  <si>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</si>
  <si>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</si>
  <si>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</si>
  <si>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</si>
  <si>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</si>
  <si>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</si>
  <si>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</si>
  <si>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</si>
  <si>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</si>
  <si>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</si>
  <si>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</si>
  <si>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</si>
  <si>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</si>
  <si>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</si>
  <si>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</si>
  <si>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</si>
  <si>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</si>
  <si>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</si>
  <si>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</si>
  <si>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</si>
  <si>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</si>
  <si>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</si>
  <si>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</si>
  <si>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</si>
  <si>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</si>
  <si>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</si>
  <si>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</si>
  <si>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</si>
  <si>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</si>
  <si>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</si>
  <si>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</si>
  <si>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</si>
  <si>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</si>
  <si>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</si>
  <si>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</si>
  <si>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</si>
  <si>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</si>
  <si>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</si>
  <si>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</si>
  <si>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</si>
  <si>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</si>
  <si>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</si>
  <si>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</si>
  <si>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</si>
  <si>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</si>
  <si>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</si>
  <si>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</si>
  <si>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</si>
  <si>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</si>
  <si>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</si>
  <si>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</si>
  <si>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</si>
  <si>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</si>
  <si>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</si>
  <si>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</si>
  <si>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</si>
  <si>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</si>
  <si>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</si>
  <si>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</si>
  <si>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</si>
  <si>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</si>
  <si>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</si>
  <si>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</si>
  <si>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</si>
  <si>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</si>
  <si>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</si>
  <si>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</si>
  <si>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</si>
  <si>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</si>
  <si>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</si>
  <si>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</si>
  <si>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</si>
  <si>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</si>
  <si>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</si>
  <si>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</si>
  <si>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</si>
  <si>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</si>
  <si>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</si>
  <si>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</si>
  <si>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</si>
  <si>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</si>
  <si>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</si>
  <si>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</si>
  <si>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</si>
  <si>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</si>
  <si>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</si>
  <si>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</si>
  <si>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</si>
  <si>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</si>
  <si>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</si>
  <si>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</si>
  <si>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</si>
  <si>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</si>
  <si>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</si>
  <si>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</si>
  <si>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</si>
  <si>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</si>
  <si>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</si>
  <si>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</si>
  <si>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</si>
  <si>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</si>
  <si>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</si>
  <si>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</si>
  <si>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</si>
  <si>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</si>
  <si>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</si>
  <si>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</si>
  <si>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</si>
  <si>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</si>
  <si>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</si>
  <si>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</si>
  <si>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</si>
  <si>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</si>
  <si>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</si>
  <si>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</si>
  <si>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</si>
  <si>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</si>
  <si>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</si>
  <si>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</si>
  <si>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</si>
  <si>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</si>
  <si>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</si>
  <si>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</si>
  <si>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</si>
  <si>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</si>
  <si>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</si>
  <si>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</si>
  <si>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</si>
  <si>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</si>
  <si>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</si>
  <si>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</si>
  <si>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</si>
  <si>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</si>
  <si>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</si>
  <si>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</si>
  <si>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</si>
  <si>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</si>
  <si>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</si>
  <si>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</si>
  <si>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</si>
  <si>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</si>
  <si>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</si>
  <si>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</si>
  <si>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</si>
  <si>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</si>
  <si>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</si>
  <si>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</si>
  <si>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</si>
  <si>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</si>
  <si>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</si>
  <si>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</si>
  <si>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</si>
  <si>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</si>
  <si>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</si>
  <si>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</si>
  <si>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</si>
  <si>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</si>
  <si>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</si>
  <si>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</si>
  <si>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</si>
  <si>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</si>
  <si>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</si>
  <si>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</si>
  <si>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</si>
  <si>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</si>
  <si>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</si>
  <si>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</si>
  <si>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</si>
  <si>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</si>
  <si>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</si>
  <si>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</si>
  <si>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</si>
  <si>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</si>
  <si>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</si>
  <si>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</si>
  <si>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</si>
  <si>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</si>
  <si>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</si>
  <si>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</si>
  <si>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</si>
  <si>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</si>
  <si>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</si>
  <si>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</si>
  <si>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</si>
  <si>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</si>
  <si>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</si>
  <si>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</si>
  <si>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</si>
  <si>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</si>
  <si>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</si>
  <si>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</si>
  <si>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</si>
  <si>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</si>
  <si>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</si>
  <si>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</si>
  <si>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</si>
  <si>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</si>
  <si>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</si>
  <si>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</si>
  <si>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</si>
  <si>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</si>
  <si>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</si>
  <si>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</si>
  <si>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</si>
  <si>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</si>
  <si>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</si>
  <si>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</si>
  <si>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</si>
  <si>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</si>
  <si>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</si>
  <si>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</si>
  <si>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</si>
  <si>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</si>
  <si>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</si>
  <si>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</si>
  <si>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</si>
  <si>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</si>
  <si>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</si>
  <si>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</si>
  <si>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</si>
  <si>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</si>
  <si>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</si>
  <si>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</si>
  <si>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</si>
  <si>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</si>
  <si>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</si>
  <si>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</si>
  <si>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</si>
  <si>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</si>
  <si>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</si>
  <si>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</si>
  <si>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</si>
  <si>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</si>
  <si>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</si>
  <si>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</si>
  <si>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</si>
  <si>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</si>
  <si>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</si>
  <si>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</si>
  <si>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</si>
  <si>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</si>
  <si>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</si>
  <si>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</si>
  <si>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</si>
  <si>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</si>
  <si>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</si>
  <si>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</si>
  <si>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</si>
  <si>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</si>
  <si>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</si>
  <si>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</si>
  <si>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</si>
  <si>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</si>
  <si>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</si>
  <si>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</si>
  <si>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</si>
  <si>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</si>
  <si>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</si>
  <si>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</si>
  <si>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</si>
  <si>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</si>
  <si>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</si>
  <si>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</si>
  <si>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</si>
  <si>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</si>
  <si>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</si>
  <si>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</si>
  <si>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</si>
  <si>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</si>
  <si>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</si>
  <si>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</si>
  <si>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</si>
  <si>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</si>
  <si>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</si>
  <si>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</si>
  <si>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</si>
  <si>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</si>
  <si>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</si>
  <si>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</si>
  <si>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</si>
  <si>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</si>
  <si>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</si>
  <si>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</si>
  <si>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</si>
  <si>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</si>
  <si>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</si>
  <si>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</si>
  <si>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</si>
  <si>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</si>
  <si>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</si>
  <si>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</si>
  <si>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</si>
  <si>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</si>
  <si>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</si>
  <si>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</si>
  <si>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</si>
  <si>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</si>
  <si>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</si>
  <si>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</si>
  <si>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</si>
  <si>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</si>
  <si>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</si>
  <si>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</si>
  <si>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</si>
  <si>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</si>
  <si>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</si>
  <si>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</si>
  <si>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</si>
  <si>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</si>
  <si>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</si>
  <si>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</si>
  <si>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</si>
  <si>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</si>
  <si>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</si>
  <si>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</si>
  <si>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</si>
  <si>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</si>
  <si>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</si>
  <si>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</si>
  <si>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</si>
  <si>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</si>
  <si>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</si>
  <si>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</si>
  <si>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</si>
  <si>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</si>
  <si>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</si>
  <si>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</si>
  <si>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</si>
  <si>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</si>
  <si>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</si>
  <si>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</si>
  <si>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</si>
  <si>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</si>
  <si>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</si>
  <si>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</si>
  <si>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</si>
  <si>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</si>
  <si>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</si>
  <si>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</si>
  <si>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</si>
  <si>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</si>
  <si>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</si>
  <si>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</si>
  <si>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</si>
  <si>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</si>
  <si>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</si>
  <si>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</si>
  <si>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</si>
  <si>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</si>
  <si>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</si>
  <si>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</si>
  <si>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</si>
  <si>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</si>
  <si>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</si>
  <si>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</si>
  <si>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</si>
  <si>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</si>
  <si>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</si>
  <si>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</si>
  <si>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</si>
  <si>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</si>
  <si>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</si>
  <si>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</si>
  <si>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</si>
  <si>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</si>
  <si>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</si>
  <si>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</si>
  <si>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</si>
  <si>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</si>
  <si>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</si>
  <si>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</si>
  <si>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</si>
  <si>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</si>
  <si>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</si>
  <si>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</si>
  <si>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</si>
  <si>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</si>
  <si>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</si>
  <si>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</si>
  <si>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</si>
  <si>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</si>
  <si>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</si>
  <si>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</si>
  <si>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</si>
  <si>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</si>
  <si>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</si>
  <si>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</si>
  <si>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</si>
  <si>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</si>
  <si>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</si>
  <si>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</si>
  <si>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</si>
  <si>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</si>
  <si>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</si>
  <si>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</si>
  <si>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</si>
  <si>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</si>
  <si>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</si>
  <si>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</si>
  <si>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</si>
  <si>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</si>
  <si>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</si>
  <si>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</si>
  <si>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</si>
  <si>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</si>
  <si>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</si>
  <si>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</si>
  <si>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</si>
  <si>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</si>
  <si>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</si>
  <si>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</si>
  <si>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</si>
  <si>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</si>
  <si>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</si>
  <si>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</si>
  <si>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</si>
  <si>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</si>
  <si>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</si>
  <si>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</si>
  <si>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</si>
  <si>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</si>
  <si>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</si>
  <si>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</si>
  <si>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</si>
  <si>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</si>
  <si>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</si>
  <si>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</si>
  <si>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</si>
  <si>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</si>
  <si>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</si>
  <si>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</si>
  <si>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</si>
  <si>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</si>
  <si>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</si>
  <si>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</si>
  <si>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</si>
  <si>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</si>
  <si>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</si>
  <si>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</si>
  <si>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</si>
  <si>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</si>
  <si>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</si>
  <si>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</si>
  <si>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</si>
  <si>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</si>
  <si>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</si>
  <si>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</si>
  <si>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</si>
  <si>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</si>
  <si>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</si>
  <si>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</si>
  <si>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</si>
  <si>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</si>
  <si>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</si>
  <si>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</si>
  <si>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</si>
  <si>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</si>
  <si>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</si>
  <si>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</si>
  <si>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</si>
  <si>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</si>
  <si>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</si>
  <si>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</si>
  <si>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</si>
  <si>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</si>
  <si>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</si>
  <si>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</si>
  <si>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</si>
  <si>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</si>
  <si>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</si>
  <si>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</si>
  <si>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</si>
  <si>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</si>
  <si>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</si>
  <si>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</si>
  <si>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</si>
  <si>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</si>
  <si>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</si>
  <si>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</si>
  <si>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</si>
  <si>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</si>
  <si>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</si>
  <si>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</si>
  <si>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</si>
  <si>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</si>
  <si>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</si>
  <si>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</si>
  <si>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</si>
  <si>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</si>
  <si>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</si>
  <si>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</si>
  <si>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</si>
  <si>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</si>
  <si>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</si>
  <si>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</si>
  <si>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</si>
  <si>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</si>
  <si>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</si>
  <si>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</si>
  <si>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</si>
  <si>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</si>
  <si>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</si>
  <si>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</si>
  <si>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</si>
  <si>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</si>
  <si>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</si>
  <si>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</si>
  <si>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</si>
  <si>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</si>
  <si>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</si>
  <si>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</si>
  <si>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</si>
  <si>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</si>
  <si>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</si>
  <si>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</si>
  <si>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</si>
  <si>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</si>
  <si>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</si>
  <si>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</si>
  <si>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</si>
  <si>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</si>
  <si>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</si>
  <si>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</si>
  <si>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</si>
  <si>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</si>
  <si>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</si>
  <si>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</si>
  <si>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</si>
  <si>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</si>
  <si>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</si>
  <si>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</si>
  <si>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</si>
  <si>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</si>
  <si>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</si>
  <si>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</si>
  <si>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</si>
  <si>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</si>
  <si>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</si>
  <si>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</si>
  <si>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</si>
  <si>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</si>
  <si>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</si>
  <si>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</si>
  <si>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</si>
  <si>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</si>
  <si>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</si>
  <si>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</si>
  <si>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</si>
  <si>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</si>
  <si>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</si>
  <si>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</si>
  <si>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</si>
  <si>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</si>
  <si>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</si>
  <si>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</si>
  <si>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</si>
  <si>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</si>
  <si>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</si>
  <si>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</si>
  <si>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</si>
  <si>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</si>
  <si>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</si>
  <si>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</si>
  <si>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</si>
  <si>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</si>
  <si>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</si>
  <si>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</si>
  <si>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</si>
  <si>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</si>
  <si>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</si>
  <si>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</si>
  <si>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</si>
  <si>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</si>
  <si>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</si>
  <si>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</si>
  <si>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</si>
  <si>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</si>
  <si>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</si>
  <si>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</si>
  <si>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</si>
  <si>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</si>
  <si>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</si>
  <si>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</si>
  <si>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</si>
  <si>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</si>
  <si>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</si>
  <si>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</si>
  <si>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</si>
  <si>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</si>
  <si>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</si>
  <si>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</si>
  <si>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</si>
  <si>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</si>
  <si>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</si>
  <si>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</si>
  <si>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</si>
  <si>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</si>
  <si>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</si>
  <si>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</si>
  <si>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</si>
  <si>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</si>
  <si>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</si>
  <si>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</si>
  <si>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</si>
  <si>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</si>
  <si>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</si>
  <si>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</si>
  <si>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</si>
  <si>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</si>
  <si>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</si>
  <si>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</si>
  <si>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</si>
  <si>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</si>
  <si>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</si>
  <si>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</si>
  <si>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</si>
  <si>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</si>
  <si>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</si>
  <si>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</si>
  <si>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</si>
  <si>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</si>
  <si>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</si>
  <si>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</si>
  <si>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</si>
  <si>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</si>
  <si>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</si>
  <si>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</si>
  <si>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</si>
  <si>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</si>
  <si>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</si>
  <si>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</si>
  <si>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</si>
  <si>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</si>
  <si>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</si>
  <si>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</si>
  <si>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</si>
  <si>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</si>
  <si>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</si>
  <si>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</si>
  <si>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</si>
  <si>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</si>
  <si>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</si>
  <si>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</si>
  <si>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</si>
  <si>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</si>
  <si>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</si>
  <si>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</si>
  <si>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</si>
  <si>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</si>
  <si>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</si>
  <si>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</si>
  <si>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</si>
  <si>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</si>
  <si>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</si>
  <si>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</si>
  <si>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</si>
  <si>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</si>
  <si>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</si>
  <si>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</si>
  <si>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</si>
  <si>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</si>
  <si>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</si>
  <si>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</si>
  <si>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</si>
  <si>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</si>
  <si>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</si>
  <si>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</si>
  <si>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</si>
  <si>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</si>
  <si>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</si>
  <si>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</si>
  <si>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</si>
  <si>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</si>
  <si>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</si>
  <si>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</si>
  <si>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</si>
  <si>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</si>
  <si>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</si>
  <si>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</si>
  <si>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</si>
  <si>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</si>
  <si>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</si>
  <si>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</si>
  <si>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</si>
  <si>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</si>
  <si>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</si>
  <si>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</si>
  <si>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</si>
  <si>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</si>
  <si>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</si>
  <si>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</si>
  <si>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</si>
  <si>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</si>
  <si>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</si>
  <si>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</si>
  <si>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</si>
  <si>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</si>
  <si>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</si>
  <si>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</si>
  <si>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</si>
  <si>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</si>
  <si>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</si>
  <si>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</si>
  <si>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</si>
  <si>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</si>
  <si>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</si>
  <si>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</si>
  <si>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</si>
  <si>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</si>
  <si>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</si>
  <si>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</si>
  <si>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</si>
  <si>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</si>
  <si>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</si>
  <si>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</si>
  <si>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</si>
  <si>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</si>
  <si>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</si>
  <si>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</si>
  <si>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</si>
  <si>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</si>
  <si>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</si>
  <si>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</si>
  <si>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</si>
  <si>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</si>
  <si>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</si>
  <si>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</si>
  <si>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</si>
  <si>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</si>
  <si>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</si>
  <si>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</si>
  <si>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</si>
  <si>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</si>
  <si>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</si>
  <si>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</si>
  <si>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</si>
  <si>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</si>
  <si>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</si>
  <si>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</si>
  <si>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</si>
  <si>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</si>
  <si>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</si>
  <si>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</si>
  <si>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</si>
  <si>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</si>
  <si>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</si>
  <si>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</si>
  <si>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</si>
  <si>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</si>
  <si>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</si>
  <si>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</si>
  <si>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</si>
  <si>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</si>
  <si>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</si>
  <si>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</si>
  <si>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</si>
  <si>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</si>
  <si>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</si>
  <si>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</si>
  <si>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</si>
  <si>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</si>
  <si>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</si>
  <si>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</si>
  <si>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</si>
  <si>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</si>
  <si>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</si>
  <si>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</si>
  <si>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</si>
  <si>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</si>
  <si>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</si>
  <si>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</si>
  <si>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</si>
  <si>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</si>
  <si>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</si>
  <si>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</si>
  <si>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</si>
  <si>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</si>
  <si>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</si>
  <si>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</si>
  <si>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</si>
  <si>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</si>
  <si>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</si>
  <si>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</si>
  <si>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</si>
  <si>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</si>
  <si>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</si>
  <si>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</si>
  <si>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</si>
  <si>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</si>
  <si>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</si>
  <si>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</si>
  <si>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</si>
  <si>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</si>
  <si>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</si>
  <si>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</si>
  <si>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</si>
  <si>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</si>
  <si>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</si>
  <si>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</si>
  <si>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</si>
  <si>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</si>
  <si>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</si>
  <si>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</si>
  <si>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</si>
  <si>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</si>
  <si>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</si>
  <si>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</si>
  <si>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</si>
  <si>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</si>
  <si>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</si>
  <si>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</si>
  <si>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</si>
  <si>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</si>
  <si>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</si>
  <si>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</si>
  <si>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</si>
  <si>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</si>
  <si>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</si>
  <si>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</si>
  <si>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</si>
  <si>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</si>
  <si>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</si>
  <si>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</si>
  <si>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</si>
  <si>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</si>
  <si>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</si>
  <si>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</si>
  <si>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</si>
  <si>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</si>
  <si>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</si>
  <si>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</si>
  <si>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</si>
  <si>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</si>
  <si>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</si>
  <si>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</si>
  <si>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</si>
  <si>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</si>
  <si>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</si>
  <si>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</si>
  <si>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</si>
  <si>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</si>
  <si>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</si>
  <si>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</si>
  <si>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</si>
  <si>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</si>
  <si>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</si>
  <si>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</si>
  <si>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</si>
  <si>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</si>
  <si>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</si>
  <si>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</si>
  <si>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</si>
  <si>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</si>
  <si>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</si>
  <si>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</si>
  <si>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</si>
  <si>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</si>
  <si>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</si>
  <si>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</si>
  <si>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</si>
  <si>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</si>
  <si>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</si>
  <si>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</si>
  <si>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</si>
  <si>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</si>
  <si>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</si>
  <si>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</si>
  <si>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</si>
  <si>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</si>
  <si>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</si>
  <si>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</si>
  <si>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</si>
  <si>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</si>
  <si>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</si>
  <si>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</si>
  <si>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</si>
  <si>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</si>
  <si>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</si>
  <si>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</si>
  <si>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</si>
  <si>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</si>
  <si>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</si>
  <si>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</si>
  <si>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</si>
  <si>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</si>
  <si>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</si>
  <si>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</si>
  <si>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</si>
  <si>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</si>
  <si>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</si>
  <si>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</si>
  <si>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</si>
  <si>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</si>
  <si>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</si>
  <si>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</si>
  <si>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</si>
  <si>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</si>
  <si>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</si>
  <si>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</si>
  <si>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</si>
  <si>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</si>
  <si>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</si>
  <si>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</si>
  <si>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</si>
  <si>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</si>
  <si>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</si>
  <si>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</si>
  <si>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</si>
  <si>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</si>
  <si>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</si>
  <si>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</si>
  <si>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</si>
  <si>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</si>
  <si>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</si>
  <si>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</si>
  <si>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</si>
  <si>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</si>
  <si>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</si>
  <si>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</si>
  <si>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</si>
  <si>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</si>
  <si>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</si>
  <si>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</si>
  <si>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</si>
  <si>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</si>
  <si>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</si>
  <si>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</si>
  <si>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</si>
  <si>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</si>
  <si>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</si>
  <si>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</si>
  <si>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</si>
  <si>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</si>
  <si>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</si>
  <si>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</si>
  <si>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</si>
  <si>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</si>
  <si>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</si>
  <si>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</si>
  <si>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</si>
  <si>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</si>
  <si>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</si>
  <si>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</si>
  <si>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</si>
  <si>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</si>
  <si>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</si>
  <si>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</si>
  <si>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</si>
  <si>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</si>
  <si>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</si>
  <si>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</si>
  <si>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</si>
  <si>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</si>
  <si>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</si>
  <si>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</si>
  <si>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</si>
  <si>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</si>
  <si>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</si>
  <si>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</si>
  <si>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</si>
  <si>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</si>
  <si>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</si>
  <si>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</si>
  <si>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</si>
  <si>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</si>
  <si>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</si>
  <si>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</si>
  <si>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</si>
  <si>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</si>
  <si>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</si>
  <si>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</si>
  <si>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</si>
  <si>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</si>
  <si>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</si>
  <si>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</si>
  <si>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</si>
  <si>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</si>
  <si>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</si>
  <si>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</si>
  <si>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</si>
  <si>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</si>
  <si>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</si>
  <si>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</si>
  <si>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</si>
  <si>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</si>
  <si>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</si>
  <si>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</si>
  <si>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</si>
  <si>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</si>
  <si>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</si>
  <si>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</si>
  <si>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</si>
  <si>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</si>
  <si>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</si>
  <si>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</si>
  <si>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</si>
  <si>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</si>
  <si>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</si>
  <si>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</si>
  <si>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</si>
  <si>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</si>
  <si>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</si>
  <si>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</si>
  <si>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</si>
  <si>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</si>
  <si>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</si>
  <si>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</si>
  <si>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</si>
  <si>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</si>
  <si>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</si>
  <si>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</si>
  <si>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</si>
  <si>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</si>
  <si>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</si>
  <si>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</si>
  <si>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</si>
  <si>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</si>
  <si>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</si>
  <si>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</si>
  <si>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</si>
  <si>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</si>
  <si>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</si>
  <si>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</si>
  <si>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</si>
  <si>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</si>
  <si>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</si>
  <si>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</si>
  <si>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</si>
  <si>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</si>
  <si>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</si>
  <si>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</si>
  <si>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</si>
  <si>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</si>
  <si>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</si>
  <si>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</si>
  <si>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</si>
  <si>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</si>
  <si>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</si>
  <si>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</si>
  <si>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</si>
  <si>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</si>
  <si>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</si>
  <si>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</si>
  <si>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</si>
  <si>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</si>
  <si>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</si>
  <si>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</si>
  <si>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</si>
  <si>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</si>
  <si>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</si>
  <si>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</si>
  <si>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</si>
  <si>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</si>
  <si>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</si>
  <si>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</si>
  <si>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</si>
  <si>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</si>
  <si>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</si>
  <si>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</si>
  <si>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</si>
  <si>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</si>
  <si>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</si>
  <si>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</si>
  <si>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</si>
  <si>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</si>
  <si>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</si>
  <si>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</si>
  <si>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</si>
  <si>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</si>
  <si>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</si>
  <si>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</si>
  <si>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</si>
  <si>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</si>
  <si>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</si>
  <si>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</si>
  <si>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</si>
  <si>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</si>
  <si>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</si>
  <si>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</si>
  <si>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</si>
  <si>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</si>
  <si>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</si>
  <si>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</si>
  <si>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</si>
  <si>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</si>
  <si>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</si>
  <si>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</si>
  <si>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</si>
  <si>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</si>
  <si>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</si>
  <si>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</si>
  <si>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</si>
  <si>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</si>
  <si>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</si>
  <si>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</si>
  <si>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</si>
  <si>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</si>
  <si>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</si>
  <si>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</si>
  <si>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</si>
  <si>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</si>
  <si>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</si>
  <si>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</si>
  <si>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</si>
  <si>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</si>
  <si>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</si>
  <si>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</si>
  <si>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</si>
  <si>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</si>
  <si>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</si>
  <si>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</si>
  <si>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</si>
  <si>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</si>
  <si>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</si>
  <si>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</si>
  <si>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</si>
  <si>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</si>
  <si>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</si>
  <si>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</si>
  <si>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</si>
  <si>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</si>
  <si>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</si>
  <si>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</si>
  <si>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</si>
  <si>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</si>
  <si>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</si>
  <si>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</si>
  <si>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</si>
  <si>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</si>
  <si>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</si>
  <si>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</si>
  <si>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</si>
  <si>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</si>
  <si>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</si>
  <si>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</si>
  <si>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</si>
  <si>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</si>
  <si>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</si>
  <si>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</si>
  <si>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</si>
  <si>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</si>
  <si>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</si>
  <si>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</si>
  <si>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</si>
  <si>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</si>
  <si>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</si>
  <si>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</si>
  <si>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</si>
  <si>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</si>
  <si>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</si>
  <si>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</si>
  <si>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</si>
  <si>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</si>
  <si>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</si>
  <si>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</si>
  <si>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</si>
  <si>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</si>
  <si>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</si>
  <si>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</si>
  <si>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</si>
  <si>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</si>
  <si>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</si>
  <si>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</si>
  <si>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</si>
  <si>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</si>
  <si>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</si>
  <si>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</si>
  <si>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</si>
  <si>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</si>
  <si>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</si>
  <si>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</si>
  <si>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</si>
  <si>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</si>
  <si>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</si>
  <si>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</si>
  <si>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</si>
  <si>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</si>
  <si>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</si>
  <si>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</si>
  <si>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</si>
  <si>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</si>
  <si>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</si>
  <si>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</si>
  <si>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</si>
  <si>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</si>
  <si>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</si>
  <si>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</si>
  <si>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</si>
  <si>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</si>
  <si>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</si>
  <si>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</si>
  <si>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</si>
  <si>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</si>
  <si>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</si>
  <si>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</si>
  <si>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</si>
  <si>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</si>
  <si>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</si>
  <si>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</si>
  <si>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</si>
  <si>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</si>
  <si>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</si>
  <si>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</si>
  <si>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</si>
  <si>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</si>
  <si>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</si>
  <si>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</si>
  <si>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</si>
  <si>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</si>
  <si>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</si>
  <si>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</si>
  <si>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</si>
  <si>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</si>
  <si>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</si>
  <si>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</si>
  <si>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</si>
  <si>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</si>
  <si>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</si>
  <si>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</si>
  <si>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</si>
  <si>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</si>
  <si>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</si>
  <si>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</si>
  <si>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</si>
  <si>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</si>
  <si>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</si>
  <si>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</si>
  <si>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</si>
  <si>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</si>
  <si>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</si>
  <si>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</si>
  <si>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</si>
  <si>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</si>
  <si>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</si>
  <si>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</si>
  <si>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</si>
  <si>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</si>
  <si>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</si>
  <si>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</si>
  <si>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</si>
  <si>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</si>
  <si>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</si>
  <si>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</si>
  <si>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</si>
  <si>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</si>
  <si>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</si>
  <si>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</si>
  <si>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</si>
  <si>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</si>
  <si>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</si>
  <si>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</si>
  <si>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</si>
  <si>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</si>
  <si>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</si>
  <si>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</si>
  <si>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</si>
  <si>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</si>
  <si>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</si>
  <si>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</si>
  <si>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</si>
  <si>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</si>
  <si>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</si>
  <si>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</si>
  <si>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</si>
  <si>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</si>
  <si>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</si>
  <si>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</si>
  <si>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</si>
  <si>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</si>
  <si>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</si>
  <si>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</si>
  <si>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</si>
  <si>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</si>
  <si>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</si>
  <si>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</si>
  <si>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</si>
  <si>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</si>
  <si>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</si>
  <si>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</si>
  <si>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</si>
  <si>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</si>
  <si>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</si>
  <si>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</si>
  <si>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</si>
  <si>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</si>
  <si>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</si>
  <si>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</si>
  <si>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</si>
  <si>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</si>
  <si>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</si>
  <si>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</si>
  <si>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</si>
  <si>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</si>
  <si>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</si>
  <si>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</si>
  <si>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</si>
  <si>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</si>
  <si>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</si>
  <si>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</si>
  <si>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</si>
  <si>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</si>
  <si>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</si>
  <si>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</si>
  <si>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</si>
  <si>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</si>
  <si>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</si>
  <si>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</si>
  <si>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</si>
  <si>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</si>
  <si>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</si>
  <si>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</si>
  <si>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</si>
  <si>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</si>
  <si>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</si>
  <si>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</si>
  <si>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</si>
  <si>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</si>
  <si>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</si>
  <si>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</si>
  <si>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</si>
  <si>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</si>
  <si>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</si>
  <si>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</si>
  <si>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</si>
  <si>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</si>
  <si>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</si>
  <si>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</si>
  <si>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</si>
  <si>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</si>
  <si>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</si>
  <si>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</si>
  <si>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</si>
  <si>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</si>
  <si>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</si>
  <si>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</si>
  <si>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</si>
  <si>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</si>
  <si>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</si>
  <si>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</si>
  <si>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</si>
  <si>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</si>
  <si>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</si>
  <si>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</si>
  <si>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</si>
  <si>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</si>
  <si>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</si>
  <si>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</si>
  <si>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</si>
  <si>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</si>
  <si>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</si>
  <si>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</si>
  <si>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</si>
  <si>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</si>
  <si>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</si>
  <si>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</si>
  <si>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</si>
  <si>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</si>
  <si>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</si>
  <si>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</si>
  <si>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</si>
  <si>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</si>
  <si>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</si>
  <si>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</si>
  <si>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</si>
  <si>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</si>
  <si>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</si>
  <si>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</si>
  <si>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</si>
  <si>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</si>
  <si>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</si>
  <si>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</si>
  <si>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</si>
  <si>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</si>
  <si>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</si>
  <si>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</si>
  <si>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</si>
  <si>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</si>
  <si>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</si>
  <si>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</si>
  <si>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</si>
  <si>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</si>
  <si>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</si>
  <si>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</si>
  <si>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</si>
  <si>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</si>
  <si>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</si>
  <si>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</si>
  <si>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</si>
  <si>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</si>
  <si>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</si>
  <si>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</si>
  <si>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</si>
  <si>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</si>
  <si>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</si>
  <si>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</si>
  <si>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</si>
  <si>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</si>
  <si>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</si>
  <si>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</si>
  <si>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</si>
  <si>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</si>
  <si>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</si>
  <si>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</si>
  <si>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</si>
  <si>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</si>
  <si>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</si>
  <si>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</si>
  <si>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</si>
  <si>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</si>
  <si>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</si>
  <si>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</si>
  <si>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</si>
  <si>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</si>
  <si>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</si>
  <si>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</si>
  <si>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</si>
  <si>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</si>
  <si>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</si>
  <si>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</si>
  <si>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</si>
  <si>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</si>
  <si>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</si>
  <si>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</si>
  <si>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</si>
  <si>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</si>
  <si>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</si>
  <si>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</si>
  <si>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</si>
  <si>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</si>
  <si>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</si>
  <si>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</si>
  <si>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</si>
  <si>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</si>
  <si>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</si>
  <si>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</si>
  <si>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</si>
  <si>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</si>
  <si>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</si>
  <si>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</si>
  <si>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</si>
  <si>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</si>
  <si>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</si>
  <si>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</si>
  <si>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</si>
  <si>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</si>
  <si>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</si>
  <si>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</si>
  <si>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</si>
  <si>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</si>
  <si>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</si>
  <si>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</si>
  <si>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</si>
  <si>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</si>
  <si>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</si>
  <si>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</si>
  <si>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</si>
  <si>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</si>
  <si>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</si>
  <si>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</si>
  <si>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</si>
  <si>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</si>
  <si>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</si>
  <si>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</si>
  <si>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</si>
  <si>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</si>
  <si>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</si>
  <si>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</si>
  <si>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</si>
  <si>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</si>
  <si>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</si>
  <si>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</si>
  <si>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</si>
  <si>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</si>
  <si>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</si>
  <si>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</si>
  <si>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</si>
  <si>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</si>
  <si>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</si>
  <si>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</si>
  <si>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</si>
  <si>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</si>
  <si>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</si>
  <si>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</si>
  <si>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</si>
  <si>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</si>
  <si>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</si>
  <si>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</si>
  <si>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</si>
  <si>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</si>
  <si>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</si>
  <si>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</si>
  <si>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</si>
  <si>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</si>
  <si>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</si>
  <si>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</si>
  <si>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</si>
  <si>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</si>
  <si>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</si>
  <si>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</si>
  <si>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</si>
  <si>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</si>
  <si>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</si>
  <si>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</si>
  <si>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</si>
  <si>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</si>
  <si>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</si>
  <si>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</si>
  <si>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</si>
  <si>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</si>
  <si>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</si>
  <si>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</si>
  <si>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</si>
  <si>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</si>
  <si>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</si>
  <si>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</si>
  <si>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</si>
  <si>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</si>
  <si>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</si>
  <si>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</si>
  <si>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</si>
  <si>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</si>
  <si>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</si>
  <si>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</si>
  <si>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</si>
  <si>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</si>
  <si>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</si>
  <si>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</si>
  <si>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</si>
  <si>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</si>
  <si>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</si>
  <si>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</si>
  <si>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</si>
  <si>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</si>
  <si>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</si>
  <si>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</si>
  <si>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</si>
  <si>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</si>
  <si>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</si>
  <si>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</si>
  <si>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</si>
  <si>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</si>
  <si>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</si>
  <si>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</si>
  <si>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</si>
  <si>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</si>
  <si>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</si>
  <si>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</si>
  <si>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</si>
  <si>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</si>
  <si>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</si>
  <si>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</si>
  <si>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</si>
  <si>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</si>
  <si>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</si>
  <si>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</si>
  <si>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</si>
  <si>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</si>
  <si>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</si>
  <si>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</si>
  <si>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</si>
  <si>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</si>
  <si>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</si>
  <si>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</si>
  <si>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</si>
  <si>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</si>
  <si>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</si>
  <si>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</si>
  <si>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</si>
  <si>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</si>
  <si>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</si>
  <si>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</si>
  <si>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</si>
  <si>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</si>
  <si>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</si>
  <si>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</si>
  <si>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</si>
  <si>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</si>
  <si>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</si>
  <si>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</si>
  <si>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</si>
  <si>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</si>
  <si>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</si>
  <si>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</si>
  <si>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</si>
  <si>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</si>
  <si>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</si>
  <si>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</si>
  <si>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</si>
  <si>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</si>
  <si>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</si>
  <si>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</si>
  <si>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</si>
  <si>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</si>
  <si>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</si>
  <si>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</si>
  <si>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</si>
  <si>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</si>
  <si>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</si>
  <si>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</si>
  <si>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</si>
  <si>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</si>
  <si>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</si>
  <si>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</si>
  <si>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</si>
  <si>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</si>
  <si>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</si>
  <si>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</si>
  <si>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</si>
  <si>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</si>
  <si>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</si>
  <si>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</si>
  <si>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</si>
  <si>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</si>
  <si>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</si>
  <si>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</si>
  <si>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</si>
  <si>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</si>
  <si>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</si>
  <si>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</si>
  <si>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</si>
  <si>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</si>
  <si>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</si>
  <si>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</si>
  <si>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</si>
  <si>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</si>
  <si>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</si>
  <si>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</si>
  <si>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</si>
  <si>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</si>
  <si>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</si>
  <si>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</si>
  <si>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</si>
  <si>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</si>
  <si>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</si>
  <si>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</si>
  <si>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</si>
  <si>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</si>
  <si>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</si>
  <si>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</si>
  <si>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</si>
  <si>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</si>
  <si>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</si>
  <si>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</si>
  <si>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</si>
  <si>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</si>
  <si>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</si>
  <si>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</si>
  <si>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</si>
  <si>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</si>
  <si>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</si>
  <si>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</si>
  <si>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</si>
  <si>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</si>
  <si>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</si>
  <si>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</si>
  <si>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</si>
  <si>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</si>
  <si>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</si>
  <si>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</si>
  <si>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</si>
  <si>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</si>
  <si>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</si>
  <si>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</si>
  <si>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</si>
  <si>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</si>
  <si>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</si>
  <si>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</si>
  <si>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</si>
  <si>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</si>
  <si>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</si>
  <si>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</si>
  <si>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</si>
  <si>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</si>
  <si>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</si>
  <si>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</si>
  <si>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</si>
  <si>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</si>
  <si>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</si>
  <si>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</si>
  <si>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</si>
  <si>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</si>
  <si>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</si>
  <si>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</si>
  <si>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</si>
  <si>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</si>
  <si>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</si>
  <si>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</si>
  <si>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</si>
  <si>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</si>
  <si>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</si>
  <si>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</si>
  <si>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</si>
  <si>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</si>
  <si>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</si>
  <si>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</si>
  <si>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</si>
  <si>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</si>
  <si>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</si>
  <si>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</si>
  <si>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</si>
  <si>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</si>
  <si>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</si>
  <si>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</si>
  <si>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</si>
  <si>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</si>
  <si>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</si>
  <si>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</si>
  <si>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</si>
  <si>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</si>
  <si>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</si>
  <si>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</si>
  <si>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</si>
  <si>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</si>
  <si>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</si>
  <si>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</si>
  <si>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</si>
  <si>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</si>
  <si>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</si>
  <si>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</si>
  <si>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</si>
  <si>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</si>
  <si>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</si>
  <si>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</si>
  <si>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</si>
  <si>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</si>
  <si>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</si>
  <si>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</si>
  <si>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</si>
  <si>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</si>
  <si>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</si>
  <si>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</si>
  <si>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</si>
  <si>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</si>
  <si>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</si>
  <si>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</si>
  <si>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</si>
  <si>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</si>
  <si>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</si>
  <si>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</si>
  <si>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</si>
  <si>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</si>
  <si>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</si>
  <si>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</si>
  <si>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</si>
  <si>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</si>
  <si>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</si>
  <si>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</si>
  <si>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</si>
  <si>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</si>
  <si>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</si>
  <si>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</si>
  <si>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</si>
  <si>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</si>
  <si>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</si>
  <si>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</si>
  <si>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</si>
  <si>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</si>
  <si>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</si>
  <si>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</si>
  <si>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</si>
  <si>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</si>
  <si>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</si>
  <si>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</si>
  <si>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</si>
  <si>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</si>
  <si>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</si>
  <si>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</si>
  <si>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</si>
  <si>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</si>
  <si>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</si>
  <si>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</si>
  <si>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</si>
  <si>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</si>
  <si>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</si>
  <si>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</si>
  <si>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</si>
  <si>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</si>
  <si>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</si>
  <si>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</si>
  <si>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</si>
  <si>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</si>
  <si>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</si>
  <si>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</si>
  <si>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</si>
  <si>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</si>
  <si>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</si>
  <si>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</si>
  <si>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</si>
  <si>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</si>
  <si>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</si>
  <si>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</si>
  <si>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</si>
  <si>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</si>
  <si>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</si>
  <si>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</si>
  <si>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</si>
  <si>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</si>
  <si>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</si>
  <si>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</si>
  <si>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</si>
  <si>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</si>
  <si>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</si>
  <si>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</si>
  <si>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</si>
  <si>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</si>
  <si>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</si>
  <si>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</si>
  <si>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</si>
  <si>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</si>
  <si>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</si>
  <si>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</si>
  <si>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</si>
  <si>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</si>
  <si>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</si>
  <si>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</si>
  <si>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</si>
  <si>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</si>
  <si>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</si>
  <si>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</si>
  <si>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</si>
  <si>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</si>
  <si>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</si>
  <si>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</si>
  <si>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</si>
  <si>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</si>
  <si>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</si>
  <si>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</si>
  <si>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</si>
  <si>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</si>
  <si>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</si>
  <si>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</si>
  <si>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</si>
  <si>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</si>
  <si>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</si>
  <si>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</si>
  <si>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</si>
  <si>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</si>
  <si>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</si>
  <si>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</si>
  <si>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</si>
  <si>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</si>
  <si>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</si>
  <si>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</si>
  <si>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</si>
  <si>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</si>
  <si>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</si>
  <si>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</si>
  <si>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</si>
  <si>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</si>
  <si>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</si>
  <si>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</si>
  <si>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</si>
  <si>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</si>
  <si>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</si>
  <si>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</si>
  <si>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</si>
  <si>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</si>
  <si>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</si>
  <si>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</si>
  <si>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</si>
  <si>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</si>
  <si>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</si>
  <si>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</si>
  <si>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</si>
  <si>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</si>
  <si>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</si>
  <si>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</si>
  <si>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</si>
  <si>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</si>
  <si>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</si>
  <si>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</si>
  <si>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</si>
  <si>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</si>
  <si>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</si>
  <si>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</si>
  <si>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</si>
  <si>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</si>
  <si>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</si>
  <si>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</si>
  <si>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</si>
  <si>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</si>
  <si>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</si>
  <si>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</si>
  <si>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</si>
  <si>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</si>
  <si>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</si>
  <si>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</si>
  <si>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</si>
  <si>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</si>
  <si>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</si>
  <si>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</si>
  <si>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</si>
  <si>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</si>
  <si>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</si>
  <si>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</si>
  <si>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</si>
  <si>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</si>
  <si>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</si>
  <si>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</si>
  <si>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</si>
  <si>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</si>
  <si>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</si>
  <si>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</si>
  <si>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</si>
  <si>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</si>
  <si>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</si>
  <si>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</si>
  <si>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</si>
  <si>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</si>
  <si>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</si>
  <si>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</si>
  <si>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</si>
  <si>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</si>
  <si>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</si>
  <si>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</si>
  <si>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</si>
  <si>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</si>
  <si>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</si>
  <si>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</si>
  <si>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</si>
  <si>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</si>
  <si>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</si>
  <si>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</si>
  <si>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</si>
  <si>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</si>
  <si>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</si>
  <si>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</si>
  <si>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</si>
  <si>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</si>
  <si>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</si>
  <si>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</si>
  <si>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</si>
  <si>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</si>
  <si>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</si>
  <si>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</si>
  <si>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</si>
  <si>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</si>
  <si>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</si>
  <si>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</si>
  <si>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</si>
  <si>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</si>
  <si>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</si>
  <si>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</si>
  <si>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</si>
  <si>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</si>
  <si>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</si>
  <si>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</si>
  <si>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</si>
  <si>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</si>
  <si>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</si>
  <si>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</si>
  <si>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</si>
  <si>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</si>
  <si>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</si>
  <si>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</si>
  <si>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</si>
  <si>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</si>
  <si>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</si>
  <si>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</si>
  <si>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</si>
  <si>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</si>
  <si>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</si>
  <si>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</si>
  <si>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</si>
  <si>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</si>
  <si>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</si>
  <si>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</si>
  <si>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</si>
  <si>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</si>
  <si>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</si>
  <si>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</si>
  <si>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</si>
  <si>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</si>
  <si>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</si>
  <si>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</si>
  <si>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</si>
  <si>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</si>
  <si>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</si>
  <si>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</si>
  <si>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</si>
  <si>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</si>
  <si>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</si>
  <si>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</si>
  <si>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</si>
  <si>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</si>
  <si>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</si>
  <si>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</si>
  <si>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</si>
  <si>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</si>
  <si>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</si>
  <si>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</si>
  <si>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</si>
  <si>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</si>
  <si>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</si>
  <si>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</si>
  <si>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</si>
  <si>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</si>
  <si>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</si>
  <si>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</si>
  <si>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</si>
  <si>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</si>
  <si>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</si>
  <si>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</si>
  <si>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</si>
  <si>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</si>
  <si>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</si>
  <si>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</si>
  <si>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</si>
  <si>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</si>
  <si>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</si>
  <si>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</si>
  <si>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</si>
  <si>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</si>
  <si>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</si>
  <si>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</si>
  <si>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</si>
  <si>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</si>
  <si>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</si>
  <si>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</si>
  <si>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</si>
  <si>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</si>
  <si>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</si>
  <si>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</si>
  <si>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</si>
  <si>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</si>
  <si>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</si>
  <si>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</si>
  <si>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</si>
  <si>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</si>
  <si>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</si>
  <si>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</si>
  <si>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</si>
  <si>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</si>
  <si>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</si>
  <si>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</si>
  <si>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</si>
  <si>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</si>
  <si>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</si>
  <si>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</si>
  <si>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</si>
  <si>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</si>
  <si>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</si>
  <si>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</si>
  <si>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</si>
  <si>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</si>
  <si>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</si>
  <si>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</si>
  <si>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</si>
  <si>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</si>
  <si>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</si>
  <si>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</si>
  <si>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</si>
  <si>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</si>
  <si>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</si>
  <si>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</si>
  <si>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</si>
  <si>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</si>
  <si>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</si>
  <si>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</si>
  <si>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</si>
  <si>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</si>
  <si>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</si>
  <si>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</si>
  <si>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</si>
  <si>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</si>
  <si>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</si>
  <si>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</si>
  <si>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</si>
  <si>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</si>
  <si>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</si>
  <si>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</si>
  <si>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</si>
  <si>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</si>
  <si>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</si>
  <si>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</si>
  <si>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</si>
  <si>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</si>
  <si>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</si>
  <si>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</si>
  <si>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</si>
  <si>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</si>
  <si>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</si>
  <si>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</si>
  <si>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</si>
  <si>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</si>
  <si>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</si>
  <si>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</si>
  <si>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</si>
  <si>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</si>
  <si>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</si>
  <si>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</si>
  <si>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</si>
  <si>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</si>
  <si>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</si>
  <si>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</si>
  <si>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</si>
  <si>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</si>
  <si>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</si>
  <si>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</si>
  <si>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</si>
  <si>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</si>
  <si>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</si>
  <si>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</si>
  <si>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</si>
  <si>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</si>
  <si>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</si>
  <si>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</si>
  <si>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</si>
  <si>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</si>
  <si>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</si>
  <si>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</si>
  <si>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</si>
  <si>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</si>
  <si>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</si>
  <si>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</si>
  <si>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</si>
  <si>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</si>
  <si>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</si>
  <si>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</si>
  <si>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</si>
  <si>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</si>
  <si>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</si>
  <si>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</si>
  <si>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</si>
  <si>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</si>
  <si>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</si>
  <si>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</si>
  <si>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</si>
  <si>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</si>
  <si>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</si>
  <si>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</si>
  <si>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</si>
  <si>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</si>
  <si>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</si>
  <si>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</si>
  <si>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</si>
  <si>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</si>
  <si>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</si>
  <si>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</si>
  <si>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</si>
  <si>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</si>
  <si>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</si>
  <si>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</si>
  <si>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</si>
  <si>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</si>
  <si>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</si>
  <si>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</si>
  <si>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</si>
  <si>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</si>
  <si>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</si>
  <si>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</si>
  <si>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</si>
  <si>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</si>
  <si>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</si>
  <si>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</si>
  <si>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</si>
  <si>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</si>
  <si>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</si>
  <si>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</si>
  <si>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</si>
  <si>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</si>
  <si>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</si>
  <si>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</si>
  <si>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</si>
  <si>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</si>
  <si>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</si>
  <si>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</si>
  <si>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</si>
  <si>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</si>
  <si>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</si>
  <si>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</si>
  <si>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</si>
  <si>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</si>
  <si>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</si>
  <si>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</si>
  <si>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</si>
  <si>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</si>
  <si>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</si>
  <si>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</si>
  <si>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</si>
  <si>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</si>
  <si>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</si>
  <si>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</si>
  <si>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</si>
  <si>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</si>
  <si>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</si>
  <si>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</si>
  <si>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</si>
  <si>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</si>
  <si>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</si>
  <si>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</si>
  <si>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</si>
  <si>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</si>
  <si>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</si>
  <si>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</si>
  <si>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</si>
  <si>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</si>
  <si>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</si>
  <si>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</si>
  <si>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</si>
  <si>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</si>
  <si>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</si>
  <si>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</si>
  <si>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</si>
  <si>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</si>
  <si>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</si>
  <si>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</si>
  <si>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</si>
  <si>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</si>
  <si>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</si>
  <si>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</si>
  <si>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</si>
  <si>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</si>
  <si>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</si>
  <si>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</si>
  <si>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</si>
  <si>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</si>
  <si>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</si>
  <si>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</si>
  <si>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</si>
  <si>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</si>
  <si>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</si>
  <si>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</si>
  <si>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</si>
  <si>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</si>
  <si>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</si>
  <si>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</si>
  <si>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</si>
  <si>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</si>
  <si>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</si>
  <si>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</si>
  <si>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</si>
  <si>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</si>
  <si>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</si>
  <si>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</si>
  <si>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</si>
  <si>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</si>
  <si>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</si>
  <si>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</si>
  <si>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</si>
  <si>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</si>
  <si>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</si>
  <si>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</si>
  <si>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</si>
  <si>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</si>
  <si>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</si>
  <si>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</si>
  <si>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</si>
  <si>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</si>
  <si>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</si>
  <si>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</si>
  <si>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</si>
  <si>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</si>
  <si>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</si>
  <si>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</si>
  <si>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</si>
  <si>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</si>
  <si>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</si>
  <si>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</si>
  <si>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</si>
  <si>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</si>
  <si>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</si>
  <si>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</si>
  <si>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</si>
  <si>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</si>
  <si>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</si>
  <si>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</si>
  <si>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</si>
  <si>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</si>
  <si>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</si>
  <si>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</si>
  <si>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</si>
  <si>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</si>
  <si>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</si>
  <si>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</si>
  <si>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</si>
  <si>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</si>
  <si>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</si>
  <si>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</si>
  <si>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</si>
  <si>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</si>
  <si>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</si>
  <si>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</si>
  <si>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</si>
  <si>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</si>
  <si>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</si>
  <si>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</si>
  <si>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</si>
  <si>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</si>
  <si>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</si>
  <si>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</si>
  <si>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</si>
  <si>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</si>
  <si>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</si>
  <si>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</si>
  <si>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</si>
  <si>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</si>
  <si>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</si>
  <si>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</si>
  <si>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</si>
  <si>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</si>
  <si>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</si>
  <si>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</si>
  <si>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</si>
  <si>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</si>
  <si>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</si>
  <si>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</si>
  <si>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</si>
  <si>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</si>
  <si>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</si>
  <si>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</si>
  <si>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</si>
  <si>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</si>
  <si>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</si>
  <si>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</si>
  <si>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</si>
  <si>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</si>
  <si>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</si>
  <si>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</si>
  <si>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</si>
  <si>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</si>
  <si>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</si>
  <si>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</si>
  <si>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</si>
  <si>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</si>
  <si>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</si>
  <si>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</si>
  <si>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</si>
  <si>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</si>
  <si>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</si>
  <si>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</si>
  <si>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</si>
  <si>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</si>
  <si>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</si>
  <si>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</si>
  <si>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</si>
  <si>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</si>
  <si>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</si>
  <si>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</si>
  <si>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</si>
  <si>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</si>
  <si>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</si>
  <si>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</si>
  <si>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</si>
  <si>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</si>
  <si>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</si>
  <si>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</si>
  <si>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</si>
  <si>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</si>
  <si>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</si>
  <si>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</si>
  <si>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</si>
  <si>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</si>
  <si>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</si>
  <si>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</si>
  <si>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</si>
  <si>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</si>
  <si>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</si>
  <si>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</si>
  <si>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</si>
  <si>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</si>
  <si>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</si>
  <si>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</si>
  <si>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</si>
  <si>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</si>
  <si>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</si>
  <si>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</si>
  <si>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</si>
  <si>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</si>
  <si>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</si>
  <si>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</si>
  <si>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</si>
  <si>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</si>
  <si>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</si>
  <si>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</si>
  <si>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</si>
  <si>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</si>
  <si>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</si>
  <si>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</si>
  <si>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</si>
  <si>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</si>
  <si>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</si>
  <si>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</si>
  <si>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</si>
  <si>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</si>
  <si>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</si>
  <si>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</si>
  <si>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</si>
  <si>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</si>
  <si>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</si>
  <si>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</si>
  <si>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</si>
  <si>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</si>
  <si>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</si>
  <si>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</si>
  <si>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</si>
  <si>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</si>
  <si>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</si>
  <si>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</si>
  <si>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</si>
  <si>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</si>
  <si>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</si>
  <si>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</si>
  <si>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</si>
  <si>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</si>
  <si>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</si>
  <si>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</si>
  <si>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</si>
  <si>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</si>
  <si>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</si>
  <si>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</si>
  <si>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</si>
  <si>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</si>
  <si>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</si>
  <si>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</si>
  <si>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</si>
  <si>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</si>
  <si>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</si>
  <si>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</si>
  <si>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</si>
  <si>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</si>
  <si>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</si>
  <si>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</si>
  <si>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</si>
  <si>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</si>
  <si>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</si>
  <si>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</si>
  <si>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</si>
  <si>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</si>
  <si>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</si>
  <si>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</si>
  <si>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</si>
  <si>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</si>
  <si>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</si>
  <si>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</si>
  <si>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</si>
  <si>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</si>
  <si>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</si>
  <si>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</si>
  <si>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</si>
  <si>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</si>
  <si>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</si>
  <si>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</si>
  <si>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</si>
  <si>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</si>
  <si>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</si>
  <si>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</si>
  <si>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</si>
  <si>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</si>
  <si>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</si>
  <si>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</si>
  <si>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</si>
  <si>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</si>
  <si>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</si>
  <si>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</si>
  <si>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</si>
  <si>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</si>
  <si>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</si>
  <si>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</si>
  <si>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</si>
  <si>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</si>
  <si>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</si>
  <si>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</si>
  <si>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</si>
  <si>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</si>
  <si>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</si>
  <si>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</si>
  <si>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</si>
  <si>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</si>
  <si>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</si>
  <si>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</si>
  <si>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</si>
  <si>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</si>
  <si>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</si>
  <si>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</si>
  <si>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</si>
  <si>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</si>
  <si>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</si>
  <si>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</si>
  <si>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</si>
  <si>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</si>
  <si>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</si>
  <si>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</si>
  <si>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</si>
  <si>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</si>
  <si>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</si>
  <si>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</si>
  <si>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</si>
  <si>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</si>
  <si>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</si>
  <si>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</si>
  <si>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</si>
  <si>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</si>
  <si>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</si>
  <si>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</si>
  <si>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</si>
  <si>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</si>
  <si>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</si>
  <si>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</si>
  <si>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</si>
  <si>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</si>
  <si>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</si>
  <si>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</si>
  <si>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</si>
  <si>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</si>
  <si>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</si>
  <si>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</si>
  <si>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</si>
  <si>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</si>
  <si>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</si>
  <si>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</si>
  <si>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</si>
  <si>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</si>
  <si>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</si>
  <si>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</si>
  <si>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</si>
  <si>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</si>
  <si>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</si>
  <si>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</si>
  <si>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</si>
  <si>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</si>
  <si>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</si>
  <si>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</si>
  <si>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</si>
  <si>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</si>
  <si>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</si>
  <si>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</si>
  <si>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</si>
  <si>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</si>
  <si>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</si>
  <si>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</si>
  <si>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</si>
  <si>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</si>
  <si>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</si>
  <si>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</si>
  <si>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</si>
  <si>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</si>
  <si>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</si>
  <si>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</si>
  <si>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</si>
  <si>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</si>
  <si>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</si>
  <si>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</si>
  <si>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</si>
  <si>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</si>
  <si>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</si>
  <si>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</si>
  <si>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</si>
  <si>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</si>
  <si>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</si>
  <si>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</si>
  <si>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</si>
  <si>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</si>
  <si>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</si>
  <si>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</si>
  <si>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</si>
  <si>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</si>
  <si>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</si>
  <si>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</si>
  <si>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</si>
  <si>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</si>
  <si>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</si>
  <si>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</si>
  <si>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</si>
  <si>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</si>
  <si>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</si>
  <si>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</si>
  <si>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</si>
  <si>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</si>
  <si>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</si>
  <si>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</si>
  <si>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</si>
  <si>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</si>
  <si>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</si>
  <si>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</si>
  <si>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</si>
  <si>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</si>
  <si>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</si>
  <si>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</si>
  <si>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</si>
  <si>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</si>
  <si>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</si>
  <si>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</si>
  <si>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</si>
  <si>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</si>
  <si>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</si>
  <si>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</si>
  <si>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</si>
  <si>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</si>
  <si>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</si>
  <si>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</si>
  <si>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</si>
  <si>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</si>
  <si>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</si>
  <si>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</si>
  <si>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</si>
  <si>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</si>
  <si>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</si>
  <si>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</si>
  <si>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</si>
  <si>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</si>
  <si>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</si>
  <si>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</si>
  <si>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</si>
  <si>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</si>
  <si>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</si>
  <si>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</si>
  <si>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</si>
  <si>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</si>
  <si>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</si>
  <si>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</si>
  <si>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</si>
  <si>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</si>
  <si>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</si>
  <si>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</si>
  <si>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</si>
  <si>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</si>
  <si>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</si>
  <si>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</si>
  <si>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</si>
  <si>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</si>
  <si>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</si>
  <si>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</si>
  <si>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</si>
  <si>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</si>
  <si>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</si>
  <si>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</si>
  <si>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</si>
  <si>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</si>
  <si>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</si>
  <si>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</si>
  <si>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</si>
  <si>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</si>
  <si>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</si>
  <si>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</si>
  <si>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</si>
  <si>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</si>
  <si>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</si>
  <si>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</si>
  <si>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</si>
  <si>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</si>
  <si>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</si>
  <si>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</si>
  <si>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</si>
  <si>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</si>
  <si>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</si>
  <si>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</si>
  <si>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</si>
  <si>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</si>
  <si>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</si>
  <si>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</si>
  <si>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</si>
  <si>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</si>
  <si>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</si>
  <si>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</si>
  <si>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</si>
  <si>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</si>
  <si>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</si>
  <si>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</si>
  <si>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</si>
  <si>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</si>
  <si>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</si>
  <si>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</si>
  <si>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</si>
  <si>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</si>
  <si>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</si>
  <si>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</si>
  <si>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</si>
  <si>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</si>
  <si>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</si>
  <si>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</si>
  <si>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</si>
  <si>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</si>
  <si>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</si>
  <si>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</si>
  <si>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</si>
  <si>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</si>
  <si>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</si>
  <si>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</si>
  <si>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</si>
  <si>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</si>
  <si>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</si>
  <si>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</si>
  <si>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</si>
  <si>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</si>
  <si>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</si>
  <si>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</si>
  <si>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</si>
  <si>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</si>
  <si>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</si>
  <si>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</si>
  <si>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</si>
  <si>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</si>
  <si>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</si>
  <si>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</si>
  <si>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</si>
  <si>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</si>
  <si>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</si>
  <si>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</si>
  <si>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</si>
  <si>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</si>
  <si>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</si>
  <si>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</si>
  <si>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</si>
  <si>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</si>
  <si>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</si>
  <si>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</si>
  <si>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</si>
  <si>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</si>
  <si>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</si>
  <si>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</si>
  <si>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</si>
  <si>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</si>
  <si>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</si>
  <si>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</si>
  <si>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</si>
  <si>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</si>
  <si>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</si>
  <si>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</si>
  <si>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</si>
  <si>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</si>
  <si>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</si>
  <si>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</si>
  <si>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</si>
  <si>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</si>
  <si>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</si>
  <si>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</si>
  <si>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</si>
  <si>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</si>
  <si>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</si>
  <si>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</si>
  <si>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</si>
  <si>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</si>
  <si>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</si>
  <si>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</si>
  <si>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</si>
  <si>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</si>
  <si>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</si>
  <si>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</si>
  <si>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</si>
  <si>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</si>
  <si>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</si>
  <si>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</si>
  <si>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</si>
  <si>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</si>
  <si>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</si>
  <si>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</si>
  <si>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</si>
  <si>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</si>
  <si>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</si>
  <si>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</si>
  <si>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</si>
  <si>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</si>
  <si>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</si>
  <si>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</si>
  <si>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</si>
  <si>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</si>
  <si>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</si>
  <si>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</si>
  <si>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</si>
  <si>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</si>
  <si>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</si>
  <si>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</si>
  <si>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</si>
  <si>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</si>
  <si>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</si>
  <si>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</si>
  <si>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</si>
  <si>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</si>
  <si>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</si>
  <si>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</si>
  <si>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</si>
  <si>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</si>
  <si>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</si>
  <si>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</si>
  <si>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</si>
  <si>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</si>
  <si>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</si>
  <si>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</si>
  <si>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</si>
  <si>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</si>
  <si>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</si>
  <si>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</si>
  <si>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</si>
  <si>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</si>
  <si>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</si>
  <si>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</si>
  <si>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</si>
  <si>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</si>
  <si>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</si>
  <si>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</si>
  <si>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</si>
  <si>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</si>
  <si>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</si>
  <si>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</si>
  <si>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</si>
  <si>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</si>
  <si>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</si>
  <si>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</si>
  <si>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</si>
  <si>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</si>
  <si>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</si>
  <si>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</si>
  <si>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</si>
  <si>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</si>
  <si>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</si>
  <si>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</si>
  <si>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</si>
  <si>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</si>
  <si>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</si>
  <si>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</si>
  <si>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</si>
  <si>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</si>
  <si>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</si>
  <si>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</si>
  <si>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</si>
  <si>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</si>
  <si>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</si>
  <si>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</si>
  <si>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</si>
  <si>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</si>
  <si>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</si>
  <si>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</si>
  <si>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</si>
  <si>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</si>
  <si>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</si>
  <si>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</si>
  <si>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</si>
  <si>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</si>
  <si>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</si>
  <si>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</si>
  <si>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</si>
  <si>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</si>
  <si>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</si>
  <si>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</si>
  <si>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</si>
  <si>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</si>
  <si>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</si>
  <si>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</si>
  <si>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</si>
  <si>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</si>
  <si>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</si>
  <si>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</si>
  <si>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</si>
  <si>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</si>
  <si>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</si>
  <si>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</si>
  <si>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</si>
  <si>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</si>
  <si>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</si>
  <si>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</si>
  <si>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</si>
  <si>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</si>
  <si>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</si>
  <si>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</si>
  <si>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</si>
  <si>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</si>
  <si>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</si>
  <si>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</si>
  <si>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</si>
  <si>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</si>
  <si>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</si>
  <si>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</si>
  <si>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</si>
  <si>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</si>
  <si>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</si>
  <si>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</si>
  <si>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</si>
  <si>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</si>
  <si>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</si>
  <si>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</si>
  <si>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</si>
  <si>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</si>
  <si>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</si>
  <si>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</si>
  <si>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</si>
  <si>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</si>
  <si>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</si>
  <si>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</si>
  <si>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</si>
  <si>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</si>
  <si>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</si>
  <si>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</si>
  <si>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</si>
  <si>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</si>
  <si>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</si>
  <si>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</si>
  <si>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</si>
  <si>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</si>
  <si>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</si>
  <si>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</si>
  <si>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</si>
  <si>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</si>
  <si>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</si>
  <si>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</si>
  <si>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</si>
  <si>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</si>
  <si>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</si>
  <si>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</si>
  <si>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</si>
  <si>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</si>
  <si>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</si>
  <si>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</si>
  <si>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</si>
  <si>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</si>
  <si>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</si>
  <si>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</si>
  <si>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</si>
  <si>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</si>
  <si>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</si>
  <si>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</si>
  <si>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</si>
  <si>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</si>
  <si>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</si>
  <si>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</si>
  <si>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</si>
  <si>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</si>
  <si>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</si>
  <si>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</si>
  <si>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</si>
  <si>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</si>
  <si>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</si>
  <si>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</si>
  <si>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</si>
  <si>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</si>
  <si>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</si>
  <si>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</si>
  <si>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</si>
  <si>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</si>
  <si>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</si>
  <si>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</si>
  <si>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</si>
  <si>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</si>
  <si>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</si>
  <si>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</si>
  <si>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</si>
  <si>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</si>
  <si>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</si>
  <si>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</si>
  <si>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</si>
  <si>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</si>
  <si>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</si>
  <si>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</si>
  <si>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</si>
  <si>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</si>
  <si>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</si>
  <si>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</si>
  <si>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</si>
  <si>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</si>
  <si>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</si>
  <si>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</si>
  <si>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</si>
  <si>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</si>
  <si>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</si>
  <si>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</si>
  <si>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</si>
  <si>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</si>
  <si>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</si>
  <si>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</si>
  <si>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</si>
  <si>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</si>
  <si>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</si>
  <si>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</si>
  <si>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</si>
  <si>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</si>
  <si>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</si>
  <si>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</si>
  <si>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</si>
  <si>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</si>
  <si>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</si>
  <si>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</si>
  <si>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</si>
  <si>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</si>
  <si>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</si>
  <si>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</si>
  <si>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</si>
  <si>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</si>
  <si>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</si>
  <si>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</si>
  <si>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</si>
  <si>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</si>
  <si>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</si>
  <si>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</si>
  <si>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</si>
  <si>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</si>
  <si>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</si>
  <si>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</si>
  <si>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</si>
  <si>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</si>
  <si>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</si>
  <si>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</si>
  <si>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</si>
  <si>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</si>
  <si>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</si>
  <si>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</si>
  <si>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</si>
  <si>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</si>
  <si>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</si>
  <si>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</si>
  <si>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</si>
  <si>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</si>
  <si>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</si>
  <si>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</si>
  <si>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</si>
  <si>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</si>
  <si>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</si>
  <si>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</si>
  <si>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</si>
  <si>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</si>
  <si>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</si>
  <si>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</si>
  <si>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</si>
  <si>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</si>
  <si>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</si>
  <si>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</si>
  <si>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</si>
  <si>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</si>
  <si>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</si>
  <si>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</si>
  <si>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</si>
  <si>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</si>
  <si>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</si>
  <si>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</si>
  <si>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</si>
  <si>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</si>
  <si>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</si>
  <si>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</si>
  <si>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</si>
  <si>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</si>
  <si>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</si>
  <si>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</si>
  <si>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</si>
  <si>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</si>
  <si>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</si>
  <si>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</si>
  <si>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</si>
  <si>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</si>
  <si>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</si>
  <si>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</si>
  <si>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</si>
  <si>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</si>
  <si>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</si>
  <si>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</si>
  <si>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</si>
  <si>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</si>
  <si>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</si>
  <si>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</si>
  <si>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</si>
  <si>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</si>
  <si>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</si>
  <si>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</si>
  <si>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</si>
  <si>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</si>
  <si>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</si>
  <si>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</si>
  <si>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</si>
  <si>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</si>
  <si>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</si>
  <si>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</si>
  <si>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</si>
  <si>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</si>
  <si>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</si>
  <si>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</si>
  <si>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</si>
  <si>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</si>
  <si>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</si>
  <si>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</si>
  <si>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</si>
  <si>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</si>
  <si>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</si>
  <si>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</si>
  <si>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</si>
  <si>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</si>
  <si>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</si>
  <si>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</si>
  <si>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</si>
  <si>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</si>
  <si>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</si>
  <si>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</si>
  <si>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</si>
  <si>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</si>
  <si>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</si>
  <si>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</si>
  <si>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</si>
  <si>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</si>
  <si>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</si>
  <si>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</si>
  <si>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</si>
  <si>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</si>
  <si>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</si>
  <si>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</si>
  <si>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</si>
  <si>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</si>
  <si>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</si>
  <si>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</si>
  <si>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</si>
  <si>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</si>
  <si>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</si>
  <si>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</si>
  <si>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</si>
  <si>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</si>
  <si>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</si>
  <si>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</si>
  <si>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</si>
  <si>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</si>
  <si>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</si>
  <si>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</si>
  <si>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</si>
  <si>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</si>
  <si>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</si>
  <si>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</si>
  <si>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</si>
  <si>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</si>
  <si>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</si>
  <si>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</si>
  <si>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</si>
  <si>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</si>
  <si>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</si>
  <si>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</si>
  <si>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</si>
  <si>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</si>
  <si>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</si>
  <si>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</si>
  <si>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</si>
  <si>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</si>
  <si>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</si>
  <si>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</si>
  <si>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</si>
  <si>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</si>
  <si>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</si>
  <si>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</si>
  <si>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</si>
  <si>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</si>
  <si>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</si>
  <si>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</si>
  <si>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</si>
  <si>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</si>
  <si>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</si>
  <si>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</si>
  <si>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</si>
  <si>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</si>
  <si>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</si>
  <si>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</si>
  <si>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</si>
  <si>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</si>
  <si>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</si>
  <si>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</si>
  <si>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</si>
  <si>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</si>
  <si>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</si>
  <si>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</si>
  <si>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</si>
  <si>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</si>
  <si>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</si>
  <si>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</si>
  <si>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</si>
  <si>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</si>
  <si>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</si>
  <si>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</si>
  <si>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</si>
  <si>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</si>
  <si>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</si>
  <si>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</si>
  <si>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</si>
  <si>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</si>
  <si>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</si>
  <si>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</si>
  <si>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</si>
  <si>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</si>
  <si>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</si>
  <si>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</si>
  <si>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</si>
  <si>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</si>
  <si>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</si>
  <si>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</si>
  <si>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</si>
  <si>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</si>
  <si>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</si>
  <si>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</si>
  <si>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</si>
  <si>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</si>
  <si>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</si>
  <si>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</si>
  <si>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</si>
  <si>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</si>
  <si>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</si>
  <si>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</si>
  <si>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</si>
  <si>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</si>
  <si>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</si>
  <si>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</si>
  <si>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</si>
  <si>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</si>
  <si>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</si>
  <si>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</si>
  <si>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</si>
  <si>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</si>
  <si>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</si>
  <si>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</si>
  <si>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</si>
  <si>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</si>
  <si>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</si>
  <si>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</si>
  <si>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</si>
  <si>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</si>
  <si>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</si>
  <si>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</si>
  <si>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</si>
  <si>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</si>
  <si>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</si>
  <si>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</si>
  <si>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</si>
  <si>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</si>
  <si>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</si>
  <si>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</si>
  <si>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</si>
  <si>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</si>
  <si>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</si>
  <si>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</si>
  <si>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</si>
  <si>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</si>
  <si>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</si>
  <si>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</si>
  <si>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</si>
  <si>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</si>
  <si>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</si>
  <si>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</si>
  <si>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</si>
  <si>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</si>
  <si>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</si>
  <si>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</si>
  <si>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</si>
  <si>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</si>
  <si>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</si>
  <si>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</si>
  <si>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</si>
  <si>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</si>
  <si>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</si>
  <si>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</si>
  <si>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</si>
  <si>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</si>
  <si>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</si>
  <si>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</si>
  <si>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</si>
  <si>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</si>
  <si>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</si>
  <si>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</si>
  <si>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</si>
  <si>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</si>
  <si>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</si>
  <si>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</si>
  <si>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</si>
  <si>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</si>
  <si>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</si>
  <si>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</si>
  <si>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</si>
  <si>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</si>
  <si>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</si>
  <si>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</si>
  <si>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</si>
  <si>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</si>
  <si>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</si>
  <si>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</si>
  <si>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</si>
  <si>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</si>
  <si>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</si>
  <si>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</si>
  <si>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</si>
  <si>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</si>
  <si>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</si>
  <si>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</si>
  <si>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</si>
  <si>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</si>
  <si>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</si>
  <si>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</si>
  <si>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</si>
  <si>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</si>
  <si>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</si>
  <si>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</si>
  <si>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</si>
  <si>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</si>
  <si>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</si>
  <si>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</si>
  <si>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</si>
  <si>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</si>
  <si>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</si>
  <si>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</si>
  <si>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</si>
  <si>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</si>
  <si>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</si>
  <si>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</si>
  <si>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</si>
  <si>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</si>
  <si>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</si>
  <si>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</si>
  <si>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</si>
  <si>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</si>
  <si>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</si>
  <si>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</si>
  <si>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</si>
  <si>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</si>
  <si>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</si>
  <si>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</si>
  <si>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</si>
  <si>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</si>
  <si>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</si>
  <si>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</si>
  <si>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</si>
  <si>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</si>
  <si>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</si>
  <si>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</si>
  <si>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</si>
  <si>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</si>
  <si>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</si>
  <si>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</si>
  <si>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</si>
  <si>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</si>
  <si>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</si>
  <si>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</si>
  <si>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</si>
  <si>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</si>
  <si>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</si>
  <si>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</si>
  <si>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</si>
  <si>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</si>
  <si>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</si>
  <si>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</si>
  <si>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</si>
  <si>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</si>
  <si>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</si>
  <si>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</si>
  <si>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</si>
  <si>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</si>
  <si>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</si>
  <si>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</si>
  <si>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</si>
  <si>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</si>
  <si>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</si>
  <si>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</si>
  <si>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</si>
  <si>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</si>
  <si>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</si>
  <si>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</si>
  <si>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</si>
  <si>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</si>
  <si>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</si>
  <si>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</si>
  <si>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</si>
  <si>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</si>
  <si>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</si>
  <si>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</si>
  <si>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</si>
  <si>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</si>
  <si>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</si>
  <si>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</si>
  <si>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</si>
  <si>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</si>
  <si>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</si>
  <si>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</si>
  <si>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</si>
  <si>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</si>
  <si>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</si>
  <si>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</si>
  <si>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</si>
  <si>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</si>
  <si>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</si>
  <si>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</si>
  <si>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</si>
  <si>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</si>
  <si>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</si>
  <si>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</si>
  <si>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</si>
  <si>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</si>
  <si>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</si>
  <si>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</si>
  <si>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</si>
  <si>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</si>
  <si>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</si>
  <si>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</si>
  <si>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</si>
  <si>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</si>
  <si>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</si>
  <si>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</si>
  <si>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</si>
  <si>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</si>
  <si>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</si>
  <si>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</si>
  <si>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</si>
  <si>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</si>
  <si>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</si>
  <si>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</si>
  <si>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</si>
  <si>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</si>
  <si>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</si>
  <si>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</si>
  <si>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</si>
  <si>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</si>
  <si>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</si>
  <si>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</si>
  <si>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</si>
  <si>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</si>
  <si>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</si>
  <si>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</si>
  <si>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</si>
  <si>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</si>
  <si>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</si>
  <si>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</si>
  <si>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</si>
  <si>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</si>
  <si>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</si>
  <si>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</si>
  <si>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</si>
  <si>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</si>
  <si>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</si>
  <si>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</si>
  <si>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</si>
  <si>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</si>
  <si>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</si>
  <si>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</si>
  <si>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</si>
  <si>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</si>
  <si>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</si>
  <si>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</si>
  <si>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</si>
  <si>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</si>
  <si>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</si>
  <si>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</si>
  <si>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</si>
  <si>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</si>
  <si>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</si>
  <si>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</si>
  <si>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</si>
  <si>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</si>
  <si>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</si>
  <si>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</si>
  <si>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</si>
  <si>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</si>
  <si>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</si>
  <si>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</si>
  <si>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</si>
  <si>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</si>
  <si>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</si>
  <si>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</si>
  <si>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</si>
  <si>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</si>
  <si>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</si>
  <si>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</si>
  <si>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</si>
  <si>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</si>
  <si>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</si>
  <si>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</si>
  <si>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</si>
  <si>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</si>
  <si>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</si>
  <si>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</si>
  <si>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</si>
  <si>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</si>
  <si>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</si>
  <si>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</si>
  <si>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</si>
  <si>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</si>
  <si>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</si>
  <si>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</si>
  <si>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</si>
  <si>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</si>
  <si>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</si>
  <si>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</si>
  <si>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</si>
  <si>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</si>
  <si>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</si>
  <si>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</si>
  <si>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</si>
  <si>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</si>
  <si>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</si>
  <si>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</si>
  <si>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</si>
  <si>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</si>
  <si>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</si>
  <si>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</si>
  <si>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</si>
  <si>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</si>
  <si>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</si>
  <si>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</si>
  <si>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</si>
  <si>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</si>
  <si>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</si>
  <si>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</si>
  <si>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</si>
  <si>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</si>
  <si>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</si>
  <si>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</si>
  <si>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</si>
  <si>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</si>
  <si>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</si>
  <si>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</si>
  <si>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</si>
  <si>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</si>
  <si>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</si>
  <si>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</si>
  <si>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</si>
  <si>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</si>
  <si>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</si>
  <si>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</si>
  <si>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</si>
  <si>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</si>
  <si>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</si>
  <si>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</si>
  <si>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</si>
  <si>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</si>
  <si>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</si>
  <si>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</si>
  <si>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</si>
  <si>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</si>
  <si>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</si>
  <si>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</si>
  <si>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</si>
  <si>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</si>
  <si>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</si>
  <si>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</si>
  <si>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</si>
  <si>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</si>
  <si>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</si>
  <si>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</si>
  <si>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</si>
  <si>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</si>
  <si>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</si>
  <si>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</si>
  <si>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</si>
  <si>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</si>
  <si>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</si>
  <si>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</si>
  <si>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</si>
  <si>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</si>
  <si>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</si>
  <si>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</si>
  <si>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</si>
  <si>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</si>
  <si>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</si>
  <si>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</si>
  <si>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</si>
  <si>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</si>
  <si>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</si>
  <si>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</si>
  <si>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</si>
  <si>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</si>
  <si>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</si>
  <si>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</si>
  <si>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</si>
  <si>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</si>
  <si>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</si>
  <si>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</si>
  <si>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</si>
  <si>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</si>
  <si>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</si>
  <si>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</si>
  <si>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</si>
  <si>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</si>
  <si>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</si>
  <si>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</si>
  <si>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</si>
  <si>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</si>
  <si>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</si>
  <si>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</si>
  <si>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</si>
  <si>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</si>
  <si>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</si>
  <si>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</si>
  <si>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</si>
  <si>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</si>
  <si>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</si>
  <si>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</si>
  <si>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</si>
  <si>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</si>
  <si>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</si>
  <si>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</si>
  <si>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</si>
  <si>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</si>
  <si>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</si>
  <si>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</si>
  <si>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</si>
  <si>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</si>
  <si>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</si>
  <si>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</si>
  <si>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</si>
  <si>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</si>
  <si>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</si>
  <si>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</si>
  <si>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</si>
  <si>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</si>
  <si>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</si>
  <si>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</si>
  <si>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</si>
  <si>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</si>
  <si>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</si>
  <si>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</si>
  <si>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</si>
  <si>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</si>
  <si>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</si>
  <si>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</si>
  <si>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</si>
  <si>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</si>
  <si>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</si>
  <si>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</si>
  <si>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</si>
  <si>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</si>
  <si>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</si>
  <si>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</si>
  <si>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</si>
  <si>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</si>
  <si>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</si>
  <si>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</si>
  <si>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</si>
  <si>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</si>
  <si>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</si>
  <si>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</si>
  <si>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</si>
  <si>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</si>
  <si>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</si>
  <si>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</si>
  <si>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</si>
  <si>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</si>
  <si>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</si>
  <si>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</si>
  <si>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</si>
  <si>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</si>
  <si>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</si>
  <si>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</si>
  <si>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</si>
  <si>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</si>
  <si>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</si>
  <si>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</si>
  <si>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</si>
  <si>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</si>
  <si>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</si>
  <si>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</si>
  <si>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</si>
  <si>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</si>
  <si>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</si>
  <si>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</si>
  <si>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</si>
  <si>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</si>
  <si>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</si>
  <si>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</si>
  <si>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</si>
  <si>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</si>
  <si>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</si>
  <si>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</si>
  <si>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</si>
  <si>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</si>
  <si>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</si>
  <si>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</si>
  <si>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</si>
  <si>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</si>
  <si>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</si>
  <si>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</si>
  <si>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</si>
  <si>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</si>
  <si>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</si>
  <si>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</si>
  <si>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</si>
  <si>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</si>
  <si>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</si>
  <si>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</si>
  <si>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</si>
  <si>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</si>
  <si>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</si>
  <si>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</si>
  <si>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</si>
  <si>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</si>
  <si>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</si>
  <si>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</si>
  <si>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</si>
  <si>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</si>
  <si>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</si>
  <si>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</si>
  <si>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</si>
  <si>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</si>
  <si>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</si>
  <si>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</si>
  <si>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</si>
  <si>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</si>
  <si>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</si>
  <si>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</si>
  <si>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</si>
  <si>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</si>
  <si>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</si>
  <si>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</si>
  <si>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</si>
  <si>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</si>
  <si>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</si>
  <si>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</si>
  <si>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</si>
  <si>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</si>
  <si>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</si>
  <si>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</si>
  <si>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</si>
  <si>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</si>
  <si>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</si>
  <si>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</si>
  <si>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</si>
  <si>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</si>
  <si>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</si>
  <si>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</si>
  <si>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</si>
  <si>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</si>
  <si>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</si>
  <si>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</si>
  <si>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</si>
  <si>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</si>
  <si>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</si>
  <si>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</si>
  <si>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</si>
  <si>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</si>
  <si>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</si>
  <si>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</si>
  <si>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</si>
  <si>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</si>
  <si>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</si>
  <si>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</si>
  <si>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</si>
  <si>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</si>
  <si>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</si>
  <si>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</si>
  <si>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</si>
  <si>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</si>
  <si>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</si>
  <si>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</si>
  <si>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</si>
  <si>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</si>
  <si>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</si>
  <si>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</si>
  <si>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</si>
  <si>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</si>
  <si>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</si>
  <si>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</si>
  <si>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</si>
  <si>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</si>
  <si>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</si>
  <si>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</si>
  <si>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</si>
  <si>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</si>
  <si>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</si>
  <si>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</si>
  <si>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</si>
  <si>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</si>
  <si>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</si>
  <si>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</si>
  <si>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</si>
  <si>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</si>
  <si>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</si>
  <si>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</si>
  <si>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</si>
  <si>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</si>
  <si>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</si>
  <si>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</si>
  <si>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</si>
  <si>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</si>
  <si>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</si>
  <si>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</si>
  <si>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</si>
  <si>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</si>
  <si>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</si>
  <si>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</si>
  <si>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</si>
  <si>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</si>
  <si>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</si>
  <si>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</si>
  <si>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</si>
  <si>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</si>
  <si>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</si>
  <si>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</si>
  <si>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</si>
  <si>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</si>
  <si>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</si>
  <si>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</si>
  <si>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</si>
  <si>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</si>
  <si>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</si>
  <si>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</si>
  <si>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</si>
  <si>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</si>
  <si>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</si>
  <si>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</si>
  <si>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</si>
  <si>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</si>
  <si>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</si>
  <si>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</si>
  <si>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</si>
  <si>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</si>
  <si>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</si>
  <si>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</si>
  <si>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</si>
  <si>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</si>
  <si>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</si>
  <si>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</si>
  <si>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</si>
  <si>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</si>
  <si>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</si>
  <si>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</si>
  <si>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</si>
  <si>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</si>
  <si>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</si>
  <si>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</si>
  <si>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</si>
  <si>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</si>
  <si>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</si>
  <si>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</si>
  <si>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</si>
  <si>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</si>
  <si>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</si>
  <si>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</si>
  <si>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</si>
  <si>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</si>
  <si>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</si>
  <si>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</si>
  <si>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</si>
  <si>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</si>
  <si>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</si>
  <si>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</si>
  <si>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</si>
  <si>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</si>
  <si>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</si>
  <si>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</si>
  <si>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</si>
  <si>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</si>
  <si>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</si>
  <si>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</si>
  <si>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</si>
  <si>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</si>
  <si>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</si>
  <si>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</si>
  <si>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</si>
  <si>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</si>
  <si>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</si>
  <si>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</si>
  <si>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</si>
  <si>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</si>
  <si>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</si>
  <si>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</si>
  <si>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</si>
  <si>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</si>
  <si>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</si>
  <si>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</si>
  <si>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</si>
  <si>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</si>
  <si>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</si>
  <si>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</si>
  <si>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</si>
  <si>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</si>
  <si>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</si>
  <si>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</si>
  <si>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</si>
  <si>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</si>
  <si>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</si>
  <si>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</si>
  <si>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</si>
  <si>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</si>
  <si>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</si>
  <si>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</si>
  <si>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</si>
  <si>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</si>
  <si>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</si>
  <si>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</si>
  <si>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</si>
  <si>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</si>
  <si>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</si>
  <si>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</si>
  <si>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</si>
  <si>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</si>
  <si>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</si>
  <si>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</si>
  <si>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</si>
  <si>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</si>
  <si>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</si>
  <si>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</si>
  <si>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</si>
  <si>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</si>
  <si>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</si>
  <si>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</si>
  <si>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</si>
  <si>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</si>
  <si>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</si>
  <si>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</si>
  <si>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</si>
  <si>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</si>
  <si>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</si>
  <si>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</si>
  <si>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</si>
  <si>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</si>
  <si>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</si>
  <si>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</si>
  <si>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</si>
  <si>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</si>
  <si>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</si>
  <si>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</si>
  <si>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</si>
  <si>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</si>
  <si>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</si>
  <si>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</si>
  <si>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</si>
  <si>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</si>
  <si>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</si>
  <si>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</si>
  <si>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</si>
  <si>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</si>
  <si>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</si>
  <si>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</si>
  <si>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</si>
  <si>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</si>
  <si>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</si>
  <si>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</si>
  <si>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</si>
  <si>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</si>
  <si>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</si>
  <si>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</si>
  <si>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</si>
  <si>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</si>
  <si>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</si>
  <si>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</si>
  <si>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</si>
  <si>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</si>
  <si>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</si>
  <si>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</si>
  <si>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</si>
  <si>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</si>
  <si>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</si>
  <si>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</si>
  <si>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</si>
  <si>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</si>
  <si>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</si>
  <si>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</si>
  <si>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</si>
  <si>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</si>
  <si>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</si>
  <si>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</si>
  <si>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</si>
  <si>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</si>
  <si>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</si>
  <si>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</si>
  <si>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</si>
  <si>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</si>
  <si>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</si>
  <si>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</si>
  <si>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</si>
  <si>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</si>
  <si>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</si>
  <si>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</si>
  <si>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</si>
  <si>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</si>
  <si>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</si>
  <si>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</si>
  <si>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</si>
  <si>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</si>
  <si>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</si>
  <si>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</si>
  <si>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</si>
  <si>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</si>
  <si>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</si>
  <si>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</si>
  <si>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</si>
  <si>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</si>
  <si>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</si>
  <si>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</si>
  <si>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</si>
  <si>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</si>
  <si>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</si>
  <si>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</si>
  <si>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</si>
  <si>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</si>
  <si>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</si>
  <si>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</si>
  <si>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</si>
  <si>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</si>
  <si>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</si>
  <si>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</si>
  <si>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</si>
  <si>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</si>
  <si>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</si>
  <si>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</si>
  <si>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</si>
  <si>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</si>
  <si>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</si>
  <si>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</si>
  <si>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</si>
  <si>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</si>
  <si>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</si>
  <si>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</si>
  <si>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</si>
  <si>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</si>
  <si>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</si>
  <si>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</si>
  <si>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</si>
  <si>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</si>
  <si>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</si>
  <si>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</si>
  <si>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</si>
  <si>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</si>
  <si>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</si>
  <si>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</si>
  <si>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</si>
  <si>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</si>
  <si>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</si>
  <si>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</si>
  <si>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</si>
  <si>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</si>
  <si>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</si>
  <si>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</si>
  <si>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</si>
  <si>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</si>
  <si>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</si>
  <si>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</si>
  <si>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</si>
  <si>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</si>
  <si>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</si>
  <si>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</si>
  <si>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</si>
  <si>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</si>
  <si>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</si>
  <si>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</si>
  <si>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</si>
  <si>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</si>
  <si>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</si>
  <si>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</si>
  <si>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</si>
  <si>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</si>
  <si>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</si>
  <si>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</si>
  <si>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</si>
  <si>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</si>
  <si>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</si>
  <si>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</si>
  <si>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</si>
  <si>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</si>
  <si>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</si>
  <si>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</si>
  <si>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</si>
  <si>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</si>
  <si>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</si>
  <si>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</si>
  <si>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</si>
  <si>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</si>
  <si>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</si>
  <si>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</si>
  <si>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</si>
  <si>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</si>
  <si>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</si>
  <si>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</si>
  <si>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</si>
  <si>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</si>
  <si>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</si>
  <si>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</si>
  <si>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</si>
  <si>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</si>
  <si>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</si>
  <si>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</si>
  <si>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</si>
  <si>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</si>
  <si>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</si>
  <si>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</si>
  <si>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</si>
  <si>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</si>
  <si>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</si>
  <si>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</si>
  <si>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</si>
  <si>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</si>
  <si>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</si>
  <si>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</si>
  <si>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</si>
  <si>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</si>
  <si>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</si>
  <si>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</si>
  <si>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</si>
  <si>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</si>
  <si>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</si>
  <si>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</si>
  <si>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</si>
  <si>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</si>
  <si>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</si>
  <si>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</si>
  <si>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</si>
  <si>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</si>
  <si>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</si>
  <si>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</si>
  <si>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</si>
  <si>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</si>
  <si>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</si>
  <si>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</si>
  <si>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</si>
  <si>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</si>
  <si>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</si>
  <si>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</si>
  <si>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</si>
  <si>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</si>
  <si>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</si>
  <si>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</si>
  <si>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</si>
  <si>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</si>
  <si>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</si>
  <si>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</si>
  <si>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</si>
  <si>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</si>
  <si>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</si>
  <si>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</si>
  <si>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</si>
  <si>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</si>
  <si>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</si>
  <si>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</si>
  <si>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</si>
  <si>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</si>
  <si>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</si>
  <si>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</si>
  <si>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</si>
  <si>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</si>
  <si>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</si>
  <si>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</si>
  <si>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</si>
  <si>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</si>
  <si>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</si>
  <si>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</si>
  <si>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</si>
  <si>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</si>
  <si>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</si>
  <si>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</si>
  <si>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</si>
  <si>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</si>
  <si>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</si>
  <si>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</si>
  <si>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</si>
  <si>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</si>
  <si>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</si>
  <si>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</si>
  <si>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</si>
  <si>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</si>
  <si>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</si>
  <si>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</si>
  <si>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</si>
  <si>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</si>
  <si>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</si>
  <si>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</si>
  <si>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</si>
  <si>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</si>
  <si>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</si>
  <si>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</si>
  <si>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</si>
  <si>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</si>
  <si>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</si>
  <si>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</si>
  <si>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</si>
  <si>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</si>
  <si>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</si>
  <si>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</si>
  <si>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</si>
  <si>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</si>
  <si>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</si>
  <si>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</si>
  <si>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</si>
  <si>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</si>
  <si>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</si>
  <si>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</si>
  <si>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</si>
  <si>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</si>
  <si>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</si>
  <si>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</si>
  <si>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</si>
  <si>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</si>
  <si>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</si>
  <si>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</si>
  <si>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</si>
  <si>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</si>
  <si>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</si>
  <si>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</si>
  <si>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</si>
  <si>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</si>
  <si>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</si>
  <si>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</si>
  <si>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</si>
  <si>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</si>
  <si>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</si>
  <si>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</si>
  <si>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</si>
  <si>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</si>
  <si>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</si>
  <si>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</si>
  <si>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</si>
  <si>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</si>
  <si>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</si>
  <si>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</si>
  <si>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</si>
  <si>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</si>
  <si>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</si>
  <si>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</si>
  <si>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</si>
  <si>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</si>
  <si>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</si>
  <si>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</si>
  <si>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</si>
  <si>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</si>
  <si>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</si>
  <si>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</si>
  <si>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</si>
  <si>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</si>
  <si>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</si>
  <si>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</si>
  <si>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</si>
  <si>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</si>
  <si>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</si>
  <si>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</si>
  <si>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</si>
  <si>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</si>
  <si>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</si>
  <si>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</si>
  <si>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</si>
  <si>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</si>
  <si>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</si>
  <si>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</si>
  <si>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</si>
  <si>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</si>
  <si>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</si>
  <si>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</si>
  <si>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</si>
  <si>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</si>
  <si>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</si>
  <si>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</si>
  <si>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</si>
  <si>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</si>
  <si>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</si>
  <si>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</si>
  <si>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</si>
  <si>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</si>
  <si>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</si>
  <si>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</si>
  <si>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</si>
  <si>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</si>
  <si>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</si>
  <si>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</si>
  <si>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</si>
  <si>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</si>
  <si>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</si>
  <si>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</si>
  <si>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</si>
  <si>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</si>
  <si>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</si>
  <si>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</si>
  <si>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</si>
  <si>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</si>
  <si>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</si>
  <si>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</si>
  <si>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</si>
  <si>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</si>
  <si>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</si>
  <si>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</si>
  <si>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</si>
  <si>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</si>
  <si>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</si>
  <si>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</si>
  <si>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</si>
  <si>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</si>
  <si>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</si>
  <si>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</si>
  <si>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</si>
  <si>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</si>
  <si>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</si>
  <si>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</si>
  <si>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</si>
  <si>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</si>
  <si>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</si>
  <si>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</si>
  <si>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</si>
  <si>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</si>
  <si>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</si>
  <si>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</si>
  <si>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</si>
  <si>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</si>
  <si>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</si>
  <si>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</si>
  <si>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</si>
  <si>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</si>
  <si>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</si>
  <si>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</si>
  <si>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</si>
  <si>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</si>
  <si>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</si>
  <si>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</si>
  <si>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</si>
  <si>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</si>
  <si>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</si>
  <si>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</si>
  <si>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</si>
  <si>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</si>
  <si>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</si>
  <si>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</si>
  <si>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</si>
  <si>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</si>
  <si>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</si>
  <si>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</si>
  <si>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</si>
  <si>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</si>
  <si>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</si>
  <si>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</si>
  <si>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</si>
  <si>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</si>
  <si>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</si>
  <si>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</si>
  <si>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</si>
  <si>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</si>
  <si>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</si>
  <si>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</si>
  <si>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</si>
  <si>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</si>
  <si>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</si>
  <si>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</si>
  <si>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</si>
  <si>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</si>
  <si>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</si>
  <si>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</si>
  <si>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</si>
  <si>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</si>
  <si>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</si>
  <si>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</si>
  <si>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</si>
  <si>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</si>
  <si>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</si>
  <si>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</si>
  <si>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</si>
  <si>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</si>
  <si>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</si>
  <si>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</si>
  <si>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</si>
  <si>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</si>
  <si>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</si>
  <si>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</si>
  <si>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</si>
  <si>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</si>
  <si>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</si>
  <si>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</si>
  <si>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</si>
  <si>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</si>
  <si>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</si>
  <si>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</si>
  <si>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</si>
  <si>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</si>
  <si>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</si>
  <si>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</si>
  <si>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</si>
  <si>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</si>
  <si>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</si>
  <si>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</si>
  <si>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</si>
  <si>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</si>
  <si>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</si>
  <si>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</si>
  <si>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</si>
  <si>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</si>
  <si>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</si>
  <si>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</si>
  <si>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</si>
  <si>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</si>
  <si>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</si>
  <si>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</si>
  <si>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</si>
  <si>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</si>
  <si>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</si>
  <si>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</si>
  <si>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</si>
  <si>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</si>
  <si>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</si>
  <si>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</si>
  <si>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</si>
  <si>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</si>
  <si>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</si>
  <si>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</si>
  <si>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</si>
  <si>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</si>
  <si>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</si>
  <si>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</si>
  <si>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</si>
  <si>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</si>
  <si>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</si>
  <si>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</si>
  <si>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</si>
  <si>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</si>
  <si>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</si>
  <si>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</si>
  <si>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</si>
  <si>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</si>
  <si>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</si>
  <si>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</si>
  <si>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</si>
  <si>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</si>
  <si>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</si>
  <si>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</si>
  <si>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</si>
  <si>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</si>
  <si>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</si>
  <si>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</si>
  <si>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</si>
  <si>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</si>
  <si>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</si>
  <si>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</si>
  <si>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</si>
  <si>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</si>
  <si>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</si>
  <si>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</si>
  <si>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</si>
  <si>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</si>
  <si>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</si>
  <si>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</si>
  <si>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</si>
  <si>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</si>
  <si>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</si>
  <si>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</si>
  <si>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</si>
  <si>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</si>
  <si>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</si>
  <si>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</si>
  <si>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</si>
  <si>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</si>
  <si>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</si>
  <si>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</si>
  <si>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</si>
  <si>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</si>
  <si>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</si>
  <si>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</si>
  <si>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</si>
  <si>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</si>
  <si>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</si>
  <si>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</si>
  <si>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</si>
  <si>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</si>
  <si>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</si>
  <si>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</si>
  <si>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</si>
  <si>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</si>
  <si>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</si>
  <si>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</si>
  <si>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</si>
  <si>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</si>
  <si>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</si>
  <si>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</si>
  <si>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</si>
  <si>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</si>
  <si>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</si>
  <si>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</si>
  <si>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</si>
  <si>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</si>
  <si>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</si>
  <si>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</si>
  <si>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</si>
  <si>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</si>
  <si>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</si>
  <si>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</si>
  <si>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</si>
  <si>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</si>
  <si>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</si>
  <si>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</si>
  <si>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</si>
  <si>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</si>
  <si>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</si>
  <si>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</si>
  <si>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</si>
  <si>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</si>
  <si>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</si>
  <si>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</si>
  <si>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</si>
  <si>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</si>
  <si>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</si>
  <si>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</si>
  <si>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</si>
  <si>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</si>
  <si>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</si>
  <si>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</si>
  <si>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</si>
  <si>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</si>
  <si>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</si>
  <si>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</si>
  <si>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</si>
  <si>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</si>
  <si>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</si>
  <si>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</si>
  <si>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</si>
  <si>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</si>
  <si>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</si>
  <si>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</si>
  <si>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</si>
  <si>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</si>
  <si>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</si>
  <si>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</si>
  <si>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</si>
  <si>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</si>
  <si>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</si>
  <si>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</si>
  <si>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</si>
  <si>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</si>
  <si>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</si>
  <si>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</si>
  <si>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</si>
  <si>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</si>
  <si>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</si>
  <si>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</si>
  <si>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</si>
  <si>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</si>
  <si>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</si>
  <si>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</si>
  <si>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</si>
  <si>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</si>
  <si>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</si>
  <si>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</si>
  <si>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</si>
  <si>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</si>
  <si>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</si>
  <si>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</si>
  <si>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</si>
  <si>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</si>
  <si>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</si>
  <si>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</si>
  <si>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</si>
  <si>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</si>
  <si>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</si>
  <si>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</si>
  <si>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</si>
  <si>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</si>
  <si>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</si>
  <si>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</si>
  <si>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</si>
  <si>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</si>
  <si>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</si>
  <si>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</si>
  <si>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</si>
  <si>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</si>
  <si>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</si>
  <si>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</si>
  <si>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</si>
  <si>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</si>
  <si>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</si>
  <si>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</si>
  <si>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</si>
  <si>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</si>
  <si>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</si>
  <si>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</si>
  <si>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</si>
  <si>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</si>
  <si>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</si>
  <si>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</si>
  <si>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</si>
  <si>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</si>
  <si>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</si>
  <si>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</si>
  <si>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</si>
  <si>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</si>
  <si>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</si>
  <si>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</si>
  <si>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</si>
  <si>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</si>
  <si>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</si>
  <si>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</si>
  <si>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</si>
  <si>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</si>
  <si>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</si>
  <si>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</si>
  <si>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</si>
  <si>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</si>
  <si>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</si>
  <si>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</si>
  <si>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</si>
  <si>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</si>
  <si>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</si>
  <si>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</si>
  <si>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</si>
  <si>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</si>
  <si>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</si>
  <si>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</si>
  <si>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</si>
  <si>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</si>
  <si>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</si>
  <si>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</si>
  <si>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</si>
  <si>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</si>
  <si>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</si>
  <si>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</si>
  <si>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</si>
  <si>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</si>
  <si>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</si>
  <si>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</si>
  <si>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</si>
  <si>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</si>
  <si>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</si>
  <si>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</si>
  <si>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</si>
  <si>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</si>
  <si>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</si>
  <si>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</si>
  <si>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</si>
  <si>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</si>
  <si>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</si>
  <si>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</si>
  <si>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</si>
  <si>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</si>
  <si>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</si>
  <si>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</si>
  <si>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</si>
  <si>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</si>
  <si>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</si>
  <si>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</si>
  <si>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</si>
  <si>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</si>
  <si>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</si>
  <si>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</si>
  <si>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</si>
  <si>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</si>
  <si>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</si>
  <si>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</si>
  <si>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</si>
  <si>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</si>
  <si>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</si>
  <si>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</si>
  <si>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</si>
  <si>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</si>
  <si>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</si>
  <si>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</si>
  <si>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</si>
  <si>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</si>
  <si>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</si>
  <si>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</si>
  <si>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</si>
  <si>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</si>
  <si>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</si>
  <si>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</si>
  <si>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</si>
  <si>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</si>
  <si>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</si>
  <si>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</si>
  <si>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</si>
  <si>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</si>
  <si>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</si>
  <si>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</si>
  <si>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</si>
  <si>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</si>
  <si>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</si>
  <si>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</si>
  <si>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</si>
  <si>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</si>
  <si>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</si>
  <si>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</si>
  <si>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</si>
  <si>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</si>
  <si>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</si>
  <si>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</si>
  <si>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</si>
  <si>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</si>
  <si>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</si>
  <si>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</si>
  <si>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</si>
  <si>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</si>
  <si>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</si>
  <si>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</si>
  <si>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</si>
  <si>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</si>
  <si>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</si>
  <si>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</si>
  <si>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</si>
  <si>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</si>
  <si>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</si>
  <si>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</si>
  <si>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</si>
  <si>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</si>
  <si>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</si>
  <si>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</si>
  <si>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</si>
  <si>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</si>
  <si>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</si>
  <si>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</si>
  <si>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</si>
  <si>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</si>
  <si>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</si>
  <si>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</si>
  <si>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</si>
  <si>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</si>
  <si>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</si>
  <si>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</si>
  <si>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</si>
  <si>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</si>
  <si>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</si>
  <si>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</si>
  <si>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</si>
  <si>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</si>
  <si>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</si>
  <si>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</si>
  <si>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</si>
  <si>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</si>
  <si>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</si>
  <si>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</si>
  <si>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</si>
  <si>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</si>
  <si>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</si>
  <si>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</si>
  <si>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</si>
  <si>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</si>
  <si>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</si>
  <si>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</si>
  <si>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</si>
  <si>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</si>
  <si>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</si>
  <si>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</si>
  <si>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</si>
  <si>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</si>
  <si>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</si>
  <si>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</si>
  <si>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</si>
  <si>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</si>
  <si>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</si>
  <si>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</si>
  <si>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</si>
  <si>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</si>
  <si>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</si>
  <si>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</si>
  <si>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</si>
  <si>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</si>
  <si>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</si>
  <si>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</si>
  <si>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</si>
  <si>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</si>
  <si>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</si>
  <si>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</si>
  <si>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</si>
  <si>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</si>
  <si>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</si>
  <si>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</si>
  <si>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</si>
  <si>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</si>
  <si>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</si>
  <si>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</si>
  <si>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</si>
  <si>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</si>
  <si>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</si>
  <si>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</si>
  <si>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</si>
  <si>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</si>
  <si>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</si>
  <si>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</si>
  <si>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</si>
  <si>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</si>
  <si>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</si>
  <si>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</si>
  <si>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</si>
  <si>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</si>
  <si>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</si>
  <si>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</si>
  <si>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</si>
  <si>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</si>
  <si>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</si>
  <si>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</si>
  <si>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</si>
  <si>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</si>
  <si>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</si>
  <si>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</si>
  <si>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</si>
  <si>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</si>
  <si>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</si>
  <si>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</si>
  <si>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</si>
  <si>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</si>
  <si>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</si>
  <si>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</si>
  <si>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</si>
  <si>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</si>
  <si>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</si>
  <si>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</si>
  <si>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</si>
  <si>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</si>
  <si>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</si>
  <si>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</si>
  <si>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</si>
  <si>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</si>
  <si>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</si>
  <si>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</si>
  <si>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</si>
  <si>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</si>
  <si>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</si>
  <si>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</si>
  <si>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</si>
  <si>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</si>
  <si>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</si>
  <si>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</si>
  <si>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</si>
  <si>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</si>
  <si>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</si>
  <si>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</si>
  <si>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</si>
  <si>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</si>
  <si>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</si>
  <si>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</si>
  <si>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</si>
  <si>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</si>
  <si>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</si>
  <si>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</si>
  <si>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</si>
  <si>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</si>
  <si>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</si>
  <si>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</si>
  <si>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</si>
  <si>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</si>
  <si>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</si>
  <si>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</si>
  <si>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</si>
  <si>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</si>
  <si>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</si>
  <si>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</si>
  <si>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</si>
  <si>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</si>
  <si>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</si>
  <si>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</si>
  <si>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</si>
  <si>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</si>
  <si>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</si>
  <si>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</si>
  <si>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</si>
  <si>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</si>
  <si>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</si>
  <si>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</si>
  <si>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</si>
  <si>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</si>
  <si>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</si>
  <si>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</si>
  <si>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</si>
  <si>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</si>
  <si>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</si>
  <si>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</si>
  <si>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</si>
  <si>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</si>
  <si>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</si>
  <si>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</si>
  <si>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</si>
  <si>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</si>
  <si>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</si>
  <si>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</si>
  <si>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</si>
  <si>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</si>
  <si>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</si>
  <si>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</si>
  <si>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</si>
  <si>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</si>
  <si>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</si>
  <si>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</si>
  <si>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</si>
  <si>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</si>
  <si>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</si>
  <si>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</si>
  <si>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</si>
  <si>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</si>
  <si>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</si>
  <si>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</si>
  <si>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</si>
  <si>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</si>
  <si>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</si>
  <si>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</si>
  <si>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</si>
  <si>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</si>
  <si>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</si>
  <si>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</si>
  <si>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</si>
  <si>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</si>
  <si>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</si>
  <si>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</si>
  <si>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</si>
  <si>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</si>
  <si>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</si>
  <si>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</si>
  <si>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</si>
  <si>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</si>
  <si>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</si>
  <si>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</si>
  <si>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</si>
  <si>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</si>
  <si>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</si>
  <si>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</si>
  <si>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</si>
  <si>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</si>
  <si>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</si>
  <si>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</si>
  <si>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</si>
  <si>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</si>
  <si>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</si>
  <si>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</si>
  <si>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</si>
  <si>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</si>
  <si>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</si>
  <si>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</si>
  <si>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</si>
  <si>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</si>
  <si>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</si>
  <si>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</si>
  <si>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</si>
  <si>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</si>
  <si>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</si>
  <si>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</si>
  <si>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</si>
  <si>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</si>
  <si>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</si>
  <si>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</si>
  <si>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</si>
  <si>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</si>
  <si>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</si>
  <si>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</si>
  <si>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</si>
  <si>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</si>
  <si>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</si>
  <si>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</si>
  <si>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</si>
  <si>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</si>
  <si>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</si>
  <si>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</si>
  <si>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</si>
  <si>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</si>
  <si>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</si>
  <si>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</si>
  <si>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</si>
  <si>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</si>
  <si>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</si>
  <si>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</si>
  <si>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</si>
  <si>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</si>
  <si>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</si>
  <si>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</si>
  <si>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</si>
  <si>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</si>
  <si>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</si>
  <si>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</si>
  <si>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</si>
  <si>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</si>
  <si>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</si>
  <si>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</si>
  <si>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</si>
  <si>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</si>
  <si>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</si>
  <si>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</si>
  <si>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</si>
  <si>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</si>
  <si>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</si>
  <si>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</si>
  <si>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</si>
  <si>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</si>
  <si>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</si>
  <si>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</si>
  <si>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</si>
  <si>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</si>
  <si>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</si>
  <si>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</si>
  <si>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</si>
  <si>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</si>
  <si>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</si>
  <si>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</si>
  <si>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</si>
  <si>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</si>
  <si>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</si>
  <si>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</si>
  <si>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</si>
  <si>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</si>
  <si>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</si>
  <si>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</si>
  <si>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</si>
  <si>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</si>
  <si>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</si>
  <si>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</si>
  <si>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</si>
  <si>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</si>
  <si>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</si>
  <si>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</si>
  <si>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</si>
  <si>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</si>
  <si>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</si>
  <si>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</si>
  <si>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</si>
  <si>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</si>
  <si>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</si>
  <si>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</si>
  <si>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</si>
  <si>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</si>
  <si>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</si>
  <si>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</si>
  <si>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</si>
  <si>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</si>
  <si>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</si>
  <si>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</si>
  <si>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</si>
  <si>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</si>
  <si>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</si>
  <si>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</si>
  <si>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</si>
  <si>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</si>
  <si>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</si>
  <si>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</si>
  <si>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</si>
  <si>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</si>
  <si>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</si>
  <si>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</si>
  <si>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</si>
  <si>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</si>
  <si>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</si>
  <si>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</si>
  <si>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</si>
  <si>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</si>
  <si>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</si>
  <si>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</si>
  <si>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</si>
  <si>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</si>
  <si>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</si>
  <si>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</si>
  <si>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</si>
  <si>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</si>
  <si>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</si>
  <si>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</si>
  <si>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</si>
  <si>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</si>
  <si>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</si>
  <si>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</si>
  <si>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</si>
  <si>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</si>
  <si>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</si>
  <si>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</si>
  <si>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</si>
  <si>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</si>
  <si>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</si>
  <si>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</si>
  <si>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</si>
  <si>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</si>
  <si>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</si>
  <si>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</si>
  <si>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</si>
  <si>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</si>
  <si>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</si>
  <si>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</si>
  <si>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</si>
  <si>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</si>
  <si>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</si>
  <si>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</si>
  <si>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</si>
  <si>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</si>
  <si>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</si>
  <si>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</si>
  <si>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</si>
  <si>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</si>
  <si>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</si>
  <si>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</si>
  <si>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</si>
  <si>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</si>
  <si>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</si>
  <si>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</si>
  <si>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</si>
  <si>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</si>
  <si>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</si>
  <si>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</si>
  <si>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</si>
  <si>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</si>
  <si>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</si>
  <si>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</si>
  <si>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</si>
  <si>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</si>
  <si>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</si>
  <si>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</si>
  <si>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</si>
  <si>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</si>
  <si>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</si>
  <si>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</si>
  <si>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</si>
  <si>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</si>
  <si>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</si>
  <si>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</si>
  <si>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</si>
  <si>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</si>
  <si>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</si>
  <si>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</si>
  <si>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</si>
  <si>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</si>
  <si>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</si>
  <si>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</si>
  <si>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</si>
  <si>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</si>
  <si>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</si>
  <si>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</si>
  <si>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</si>
  <si>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</si>
  <si>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</si>
  <si>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</si>
  <si>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</si>
  <si>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</si>
  <si>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</si>
  <si>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</si>
  <si>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</si>
  <si>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</si>
  <si>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</si>
  <si>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</si>
  <si>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</si>
  <si>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</si>
  <si>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</si>
  <si>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</si>
  <si>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</si>
  <si>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</si>
  <si>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</si>
  <si>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</si>
  <si>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</si>
  <si>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</si>
  <si>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</si>
  <si>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</si>
  <si>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</si>
  <si>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</si>
  <si>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</si>
  <si>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</si>
  <si>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</si>
  <si>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</si>
  <si>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</si>
  <si>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</si>
  <si>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</si>
  <si>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</si>
  <si>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</si>
  <si>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</si>
  <si>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</si>
  <si>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</si>
  <si>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</si>
  <si>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</si>
  <si>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</si>
  <si>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</si>
  <si>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</si>
  <si>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</si>
  <si>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</si>
  <si>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</si>
  <si>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</si>
  <si>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</si>
  <si>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</si>
  <si>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</si>
  <si>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</si>
  <si>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</si>
  <si>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</si>
  <si>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</si>
  <si>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</si>
  <si>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</si>
  <si>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</si>
  <si>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</si>
  <si>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</si>
  <si>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</si>
  <si>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</si>
  <si>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</si>
  <si>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</si>
  <si>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</si>
  <si>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</si>
  <si>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</si>
  <si>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</si>
  <si>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</si>
  <si>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</si>
  <si>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</si>
  <si>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</si>
  <si>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</si>
  <si>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</si>
  <si>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</si>
  <si>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</si>
  <si>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</si>
  <si>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</si>
  <si>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</si>
  <si>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</si>
  <si>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</si>
  <si>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</si>
  <si>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</si>
  <si>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</si>
  <si>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</si>
  <si>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</si>
  <si>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</si>
  <si>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</si>
  <si>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</si>
  <si>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</si>
  <si>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</si>
  <si>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</si>
  <si>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</si>
  <si>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</si>
  <si>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</si>
  <si>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</si>
  <si>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</si>
  <si>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</si>
  <si>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</si>
  <si>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</si>
  <si>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</si>
  <si>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</si>
  <si>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</si>
  <si>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</si>
  <si>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</si>
  <si>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</si>
  <si>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</si>
  <si>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</si>
  <si>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</si>
  <si>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</si>
  <si>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</si>
  <si>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</si>
  <si>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</si>
  <si>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</si>
  <si>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</si>
  <si>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</si>
  <si>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</si>
  <si>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</si>
  <si>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</si>
  <si>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</si>
  <si>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</si>
  <si>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</si>
  <si>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</si>
  <si>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</si>
  <si>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</si>
  <si>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</si>
  <si>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</si>
  <si>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</si>
  <si>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</si>
  <si>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</si>
  <si>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</si>
  <si>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</si>
  <si>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</si>
  <si>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</si>
  <si>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</si>
  <si>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</si>
  <si>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</si>
  <si>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</si>
  <si>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</si>
  <si>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</si>
  <si>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</si>
  <si>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</si>
  <si>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</si>
  <si>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</si>
  <si>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</si>
  <si>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</si>
  <si>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</si>
  <si>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</si>
  <si>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</si>
  <si>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</si>
  <si>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</si>
  <si>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</si>
  <si>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</si>
  <si>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</si>
  <si>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</si>
  <si>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</si>
  <si>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</si>
  <si>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</si>
  <si>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</si>
  <si>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</si>
  <si>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</si>
  <si>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</si>
  <si>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</si>
  <si>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</si>
  <si>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</si>
  <si>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</si>
  <si>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</si>
  <si>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</si>
  <si>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</si>
  <si>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</si>
  <si>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</si>
  <si>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</si>
  <si>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</si>
  <si>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</si>
  <si>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</si>
  <si>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</si>
  <si>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</si>
  <si>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</si>
  <si>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</si>
  <si>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</si>
  <si>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</si>
  <si>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</si>
  <si>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</si>
  <si>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</si>
  <si>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</si>
  <si>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</si>
  <si>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</si>
  <si>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</si>
  <si>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</si>
  <si>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</si>
  <si>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</si>
  <si>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</si>
  <si>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</si>
  <si>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</si>
  <si>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</si>
  <si>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</si>
  <si>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</si>
  <si>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</si>
  <si>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</si>
  <si>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</si>
  <si>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</si>
  <si>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</si>
  <si>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</si>
  <si>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</si>
  <si>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</si>
  <si>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</si>
  <si>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</si>
  <si>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</si>
  <si>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</si>
  <si>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</si>
  <si>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</si>
  <si>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</si>
  <si>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</si>
  <si>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</si>
  <si>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</si>
  <si>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</si>
  <si>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</si>
  <si>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</si>
  <si>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</si>
  <si>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</si>
  <si>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</si>
  <si>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</si>
  <si>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</si>
  <si>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</si>
  <si>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</si>
  <si>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</si>
  <si>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</si>
  <si>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</si>
  <si>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</si>
  <si>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</si>
  <si>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</si>
  <si>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</si>
  <si>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</si>
  <si>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</si>
  <si>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</si>
  <si>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</si>
  <si>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</si>
  <si>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</si>
  <si>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</si>
  <si>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</si>
  <si>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</si>
  <si>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</si>
  <si>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</si>
  <si>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</si>
  <si>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</si>
  <si>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</si>
  <si>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</si>
  <si>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</si>
  <si>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</si>
  <si>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</si>
  <si>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</si>
  <si>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</si>
  <si>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</si>
  <si>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</si>
  <si>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</si>
  <si>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</si>
  <si>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</si>
  <si>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</si>
  <si>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</si>
  <si>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</si>
  <si>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</si>
  <si>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</si>
  <si>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</si>
  <si>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</si>
  <si>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</si>
  <si>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</si>
  <si>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</si>
  <si>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</si>
  <si>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</si>
  <si>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</si>
  <si>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</si>
  <si>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</si>
  <si>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</si>
  <si>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</si>
  <si>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</si>
  <si>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</si>
  <si>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</si>
  <si>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</si>
  <si>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</si>
  <si>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</si>
  <si>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</si>
  <si>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</si>
  <si>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</si>
  <si>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</si>
  <si>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</si>
  <si>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</si>
  <si>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</si>
  <si>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</si>
  <si>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</si>
  <si>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</si>
  <si>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</si>
  <si>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</si>
  <si>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</si>
  <si>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</si>
  <si>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</si>
  <si>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</si>
  <si>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</si>
  <si>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</si>
  <si>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</si>
  <si>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</si>
  <si>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</si>
  <si>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</si>
  <si>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</si>
  <si>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</si>
  <si>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</si>
  <si>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</si>
  <si>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</si>
  <si>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</si>
  <si>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</si>
  <si>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</si>
  <si>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</si>
  <si>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</si>
  <si>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</si>
  <si>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</si>
  <si>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</si>
  <si>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</si>
  <si>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</si>
  <si>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</si>
  <si>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</si>
  <si>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</si>
  <si>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</si>
  <si>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</si>
  <si>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</si>
  <si>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</si>
  <si>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</si>
  <si>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</si>
  <si>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</si>
  <si>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</si>
  <si>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</si>
  <si>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</si>
  <si>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</si>
  <si>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</si>
  <si>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</si>
  <si>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</si>
  <si>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</si>
  <si>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</si>
  <si>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</si>
  <si>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</si>
  <si>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</si>
  <si>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</si>
  <si>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</si>
  <si>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</si>
  <si>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</si>
  <si>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</si>
  <si>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</si>
  <si>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</si>
  <si>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</si>
  <si>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</si>
  <si>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</si>
  <si>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</si>
  <si>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</si>
  <si>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</si>
  <si>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</si>
  <si>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</si>
  <si>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</si>
  <si>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</si>
  <si>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</si>
  <si>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</si>
  <si>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</si>
  <si>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</si>
  <si>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</si>
  <si>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</si>
  <si>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</si>
  <si>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</si>
  <si>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</si>
  <si>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</si>
  <si>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</si>
  <si>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</si>
  <si>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</si>
  <si>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</si>
  <si>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</si>
  <si>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</si>
  <si>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</si>
  <si>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</si>
  <si>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</si>
  <si>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</si>
  <si>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</si>
  <si>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</si>
  <si>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</si>
  <si>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</si>
  <si>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</si>
  <si>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</si>
  <si>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</si>
  <si>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</si>
  <si>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</si>
  <si>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</si>
  <si>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</si>
  <si>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</si>
  <si>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</si>
  <si>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</si>
  <si>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</si>
  <si>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</si>
  <si>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</si>
  <si>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</si>
  <si>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</si>
  <si>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</si>
  <si>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</si>
  <si>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</si>
  <si>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</si>
  <si>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</si>
  <si>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</si>
  <si>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</si>
  <si>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</si>
  <si>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</si>
  <si>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</si>
  <si>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</si>
  <si>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</si>
  <si>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</si>
  <si>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</si>
  <si>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</si>
  <si>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</si>
  <si>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</si>
  <si>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</si>
  <si>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</si>
  <si>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</si>
  <si>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</si>
  <si>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</si>
  <si>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</si>
  <si>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</si>
  <si>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</si>
  <si>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</si>
  <si>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</si>
  <si>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</si>
  <si>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</si>
  <si>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</si>
  <si>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</si>
  <si>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</si>
  <si>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</si>
  <si>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</si>
  <si>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</si>
  <si>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</si>
  <si>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</si>
  <si>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</si>
  <si>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</si>
  <si>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</si>
  <si>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</si>
  <si>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</si>
  <si>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</si>
  <si>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</si>
  <si>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</si>
  <si>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</si>
  <si>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</si>
  <si>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</si>
  <si>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</si>
  <si>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</si>
  <si>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</si>
  <si>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</si>
  <si>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</si>
  <si>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</si>
  <si>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</si>
  <si>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</si>
  <si>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</si>
  <si>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</si>
  <si>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</si>
  <si>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</si>
  <si>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</si>
  <si>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</si>
  <si>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</si>
  <si>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</si>
  <si>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</si>
  <si>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</si>
  <si>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</si>
  <si>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</si>
  <si>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</si>
  <si>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</si>
  <si>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</si>
  <si>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</si>
  <si>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</si>
  <si>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</si>
  <si>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</si>
  <si>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</si>
  <si>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</si>
  <si>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</si>
  <si>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</si>
  <si>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</si>
  <si>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</si>
  <si>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</si>
  <si>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</si>
  <si>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</si>
  <si>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</si>
  <si>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</si>
  <si>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</si>
  <si>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</si>
  <si>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</si>
  <si>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</si>
  <si>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</si>
  <si>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</si>
  <si>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</si>
  <si>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</si>
  <si>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</si>
  <si>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</si>
  <si>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</si>
  <si>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</si>
  <si>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</si>
  <si>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</si>
  <si>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</si>
  <si>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</si>
  <si>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</si>
  <si>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</si>
  <si>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</si>
  <si>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</si>
  <si>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</si>
  <si>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</si>
  <si>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</si>
  <si>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</si>
  <si>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</si>
  <si>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</si>
  <si>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</si>
  <si>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</si>
  <si>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</si>
  <si>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</si>
  <si>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</si>
  <si>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</si>
  <si>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</si>
  <si>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</si>
  <si>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</si>
  <si>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</si>
  <si>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</si>
  <si>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</si>
  <si>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</si>
  <si>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</si>
  <si>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</si>
  <si>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</si>
  <si>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</si>
  <si>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</si>
  <si>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</si>
  <si>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</si>
  <si>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</si>
  <si>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</si>
  <si>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</si>
  <si>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</si>
  <si>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</si>
  <si>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</si>
  <si>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</si>
  <si>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</si>
  <si>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</si>
  <si>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</si>
  <si>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</si>
  <si>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</si>
  <si>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</si>
  <si>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</si>
  <si>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</si>
  <si>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</si>
  <si>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</si>
  <si>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</si>
  <si>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</si>
  <si>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</si>
  <si>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</si>
  <si>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</si>
  <si>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</si>
  <si>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</si>
  <si>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</si>
  <si>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</si>
  <si>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</si>
  <si>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</si>
  <si>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</si>
  <si>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</si>
  <si>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</si>
  <si>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</si>
  <si>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</si>
  <si>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</si>
  <si>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</si>
  <si>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</si>
  <si>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</si>
  <si>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</si>
  <si>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</si>
  <si>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</si>
  <si>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</si>
  <si>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</si>
  <si>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</si>
  <si>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</si>
  <si>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</si>
  <si>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</si>
  <si>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</si>
  <si>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</si>
  <si>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</si>
  <si>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</si>
  <si>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</si>
  <si>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</si>
  <si>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</si>
  <si>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</si>
  <si>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</si>
  <si>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</si>
  <si>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</si>
  <si>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</si>
  <si>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</si>
  <si>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</si>
  <si>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</si>
  <si>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</si>
  <si>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</si>
  <si>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</si>
  <si>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</si>
  <si>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</si>
  <si>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</si>
  <si>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</si>
  <si>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</si>
  <si>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</si>
  <si>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</si>
  <si>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</si>
  <si>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</si>
  <si>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</si>
  <si>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</si>
  <si>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</si>
  <si>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</si>
  <si>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</si>
  <si>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</si>
  <si>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</si>
  <si>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</si>
  <si>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</si>
  <si>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</si>
  <si>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</si>
  <si>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</si>
  <si>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</si>
  <si>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</si>
  <si>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</si>
  <si>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</si>
  <si>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</si>
  <si>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</si>
  <si>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</si>
  <si>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</si>
  <si>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</si>
  <si>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</si>
  <si>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</si>
  <si>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</si>
  <si>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</si>
  <si>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</si>
  <si>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</si>
  <si>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</si>
  <si>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</si>
  <si>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</si>
  <si>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</si>
  <si>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</si>
  <si>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</si>
  <si>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</si>
  <si>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</si>
  <si>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</si>
  <si>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</si>
  <si>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</si>
  <si>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</si>
  <si>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</si>
  <si>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</si>
  <si>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</si>
  <si>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</si>
  <si>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</si>
  <si>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</si>
  <si>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</si>
  <si>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</si>
  <si>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</si>
  <si>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</si>
  <si>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</si>
  <si>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</si>
  <si>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</si>
  <si>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</si>
  <si>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</si>
  <si>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</si>
  <si>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</si>
  <si>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</si>
  <si>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</si>
  <si>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</si>
  <si>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</si>
  <si>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</si>
  <si>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</si>
  <si>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</si>
  <si>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</si>
  <si>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</si>
  <si>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</si>
  <si>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</si>
  <si>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</si>
  <si>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</si>
  <si>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</si>
  <si>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</si>
  <si>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</si>
  <si>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</si>
  <si>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</si>
  <si>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</si>
  <si>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</si>
  <si>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</si>
  <si>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</si>
  <si>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</si>
  <si>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</si>
  <si>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</si>
  <si>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</si>
  <si>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</si>
  <si>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</si>
  <si>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</si>
  <si>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</si>
  <si>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</si>
  <si>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</si>
  <si>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</si>
  <si>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</si>
  <si>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</si>
  <si>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</si>
  <si>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</si>
  <si>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</si>
  <si>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</si>
  <si>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</si>
  <si>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</si>
  <si>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</si>
  <si>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</si>
  <si>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</si>
  <si>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</si>
  <si>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</si>
  <si>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</si>
  <si>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</si>
  <si>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</si>
  <si>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</si>
  <si>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</si>
  <si>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</si>
  <si>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</si>
  <si>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</si>
  <si>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</si>
  <si>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</si>
  <si>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</si>
  <si>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</si>
  <si>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</si>
  <si>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</si>
  <si>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</si>
  <si>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</si>
  <si>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</si>
  <si>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</si>
  <si>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</si>
  <si>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</si>
  <si>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</si>
  <si>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</si>
  <si>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</si>
  <si>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</si>
  <si>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</si>
  <si>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</si>
  <si>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</si>
  <si>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</si>
  <si>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</si>
  <si>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</si>
  <si>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</si>
  <si>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</si>
  <si>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</si>
  <si>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</si>
  <si>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</si>
  <si>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</si>
  <si>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</si>
  <si>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</si>
  <si>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</si>
  <si>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</si>
  <si>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</si>
  <si>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</si>
  <si>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</si>
  <si>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</si>
  <si>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</si>
  <si>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</si>
  <si>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</si>
  <si>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</si>
  <si>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</si>
  <si>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</si>
  <si>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</si>
  <si>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</si>
  <si>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</si>
  <si>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</si>
  <si>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</si>
  <si>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</si>
  <si>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</si>
  <si>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</si>
  <si>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</si>
  <si>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</si>
  <si>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</si>
  <si>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</si>
  <si>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</si>
  <si>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</si>
  <si>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</si>
  <si>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</si>
  <si>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</si>
  <si>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</si>
  <si>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</si>
  <si>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</si>
  <si>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</si>
  <si>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</si>
  <si>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</si>
  <si>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</si>
  <si>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</si>
  <si>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</si>
  <si>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</si>
  <si>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</si>
  <si>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</si>
  <si>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</si>
  <si>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</si>
  <si>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</si>
  <si>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</si>
  <si>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</si>
  <si>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</si>
  <si>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</si>
  <si>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</si>
  <si>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</si>
  <si>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</si>
  <si>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</si>
  <si>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</si>
  <si>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</si>
  <si>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</si>
  <si>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</si>
  <si>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</si>
  <si>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</si>
  <si>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</si>
  <si>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</si>
  <si>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</si>
  <si>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</si>
  <si>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</si>
  <si>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</si>
  <si>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</si>
  <si>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</si>
  <si>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</si>
  <si>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</si>
  <si>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</si>
  <si>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</si>
  <si>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</si>
  <si>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</si>
  <si>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</si>
  <si>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</si>
  <si>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</si>
  <si>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</si>
  <si>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</si>
  <si>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</si>
  <si>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</si>
  <si>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</si>
  <si>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</si>
  <si>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</si>
  <si>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</si>
  <si>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</si>
  <si>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</si>
  <si>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</si>
  <si>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</si>
  <si>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</si>
  <si>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</si>
  <si>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</si>
  <si>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</si>
  <si>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</si>
  <si>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</si>
  <si>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</si>
  <si>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</si>
  <si>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</si>
  <si>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</si>
  <si>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</si>
  <si>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</si>
  <si>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</si>
  <si>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</si>
  <si>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</si>
  <si>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</si>
  <si>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</si>
  <si>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</si>
  <si>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</si>
  <si>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</si>
  <si>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</si>
  <si>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</si>
  <si>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</si>
  <si>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</si>
  <si>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</si>
  <si>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</si>
  <si>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</si>
  <si>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</si>
  <si>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</si>
  <si>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</si>
  <si>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</si>
  <si>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</si>
  <si>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</si>
  <si>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</si>
  <si>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</si>
  <si>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</si>
  <si>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</si>
  <si>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</si>
  <si>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</si>
  <si>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</si>
  <si>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</si>
  <si>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</si>
  <si>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</si>
  <si>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</si>
  <si>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</si>
  <si>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</si>
  <si>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</si>
  <si>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</si>
  <si>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</si>
  <si>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</si>
  <si>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</si>
  <si>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</si>
  <si>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</si>
  <si>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</si>
  <si>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</si>
  <si>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</si>
  <si>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</si>
  <si>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</si>
  <si>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</si>
  <si>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</si>
  <si>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</si>
  <si>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</si>
  <si>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</si>
  <si>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</si>
  <si>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</si>
  <si>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</si>
  <si>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</si>
  <si>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</si>
  <si>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</si>
  <si>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</si>
  <si>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</si>
  <si>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</si>
  <si>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</si>
  <si>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</si>
  <si>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</si>
  <si>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</si>
  <si>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</si>
  <si>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</si>
  <si>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</si>
  <si>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</si>
  <si>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</si>
  <si>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</si>
  <si>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</si>
  <si>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</si>
  <si>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</si>
  <si>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</si>
  <si>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</si>
  <si>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</si>
  <si>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</si>
  <si>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</si>
  <si>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</si>
  <si>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</si>
  <si>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</si>
  <si>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</si>
  <si>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</si>
  <si>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</si>
  <si>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</si>
  <si>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</si>
  <si>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</si>
  <si>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</si>
  <si>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</si>
  <si>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</si>
  <si>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</si>
  <si>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</si>
  <si>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</si>
  <si>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</si>
  <si>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</si>
  <si>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</si>
  <si>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</si>
  <si>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</si>
  <si>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</si>
  <si>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</si>
  <si>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</si>
  <si>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</si>
  <si>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</si>
  <si>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</si>
  <si>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</si>
  <si>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</si>
  <si>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</si>
  <si>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</si>
  <si>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</si>
  <si>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</si>
  <si>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</si>
  <si>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</si>
  <si>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</si>
  <si>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</si>
  <si>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</si>
  <si>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</si>
  <si>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</si>
  <si>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</si>
  <si>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</si>
  <si>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</si>
  <si>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</si>
  <si>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</si>
  <si>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</si>
  <si>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</si>
  <si>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</si>
  <si>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</si>
  <si>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</si>
  <si>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</si>
  <si>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</si>
  <si>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</si>
  <si>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</si>
  <si>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</si>
  <si>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</si>
  <si>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</si>
  <si>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</si>
  <si>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</si>
  <si>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</si>
  <si>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</si>
  <si>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</si>
  <si>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</si>
  <si>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</si>
  <si>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</si>
  <si>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</si>
  <si>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</si>
  <si>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</si>
  <si>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</si>
  <si>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</si>
  <si>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</si>
  <si>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</si>
  <si>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</si>
  <si>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</si>
  <si>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</si>
  <si>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</si>
  <si>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</si>
  <si>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</si>
  <si>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</si>
  <si>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</si>
  <si>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</si>
  <si>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</si>
  <si>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</si>
  <si>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</si>
  <si>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</si>
  <si>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</si>
  <si>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</si>
  <si>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</si>
  <si>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</si>
  <si>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</si>
  <si>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</si>
  <si>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</si>
  <si>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</si>
  <si>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</si>
  <si>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</si>
  <si>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</si>
  <si>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</si>
  <si>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</si>
  <si>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</si>
  <si>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</si>
  <si>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</si>
  <si>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</si>
  <si>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</si>
  <si>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</si>
  <si>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</si>
  <si>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</si>
  <si>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</si>
  <si>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</si>
  <si>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</si>
  <si>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</si>
  <si>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</si>
  <si>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</si>
  <si>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</si>
  <si>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</si>
  <si>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</si>
  <si>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</si>
  <si>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</si>
  <si>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</si>
  <si>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</si>
  <si>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</si>
  <si>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</si>
  <si>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</si>
  <si>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</si>
  <si>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</si>
  <si>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</si>
  <si>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</si>
  <si>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</si>
  <si>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</si>
  <si>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</si>
  <si>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</si>
  <si>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</si>
  <si>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</si>
  <si>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</si>
  <si>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</si>
  <si>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</si>
  <si>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</si>
  <si>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</si>
  <si>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</si>
  <si>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</si>
  <si>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</si>
  <si>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</si>
  <si>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</si>
  <si>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</si>
  <si>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</si>
  <si>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</si>
  <si>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</si>
  <si>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</si>
  <si>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</si>
  <si>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</si>
  <si>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</si>
  <si>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</si>
  <si>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</si>
  <si>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</si>
  <si>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</si>
  <si>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</si>
  <si>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</si>
  <si>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</si>
  <si>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</si>
  <si>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</si>
  <si>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</si>
  <si>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</si>
  <si>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</si>
  <si>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</si>
  <si>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</si>
  <si>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</si>
  <si>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</si>
  <si>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</si>
  <si>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</si>
  <si>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</si>
  <si>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</si>
  <si>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</si>
  <si>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</si>
  <si>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</si>
  <si>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</si>
  <si>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</si>
  <si>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</si>
  <si>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</si>
  <si>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</si>
  <si>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</si>
  <si>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</si>
  <si>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</si>
  <si>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</si>
  <si>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</si>
  <si>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</si>
  <si>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</si>
  <si>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</si>
  <si>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</si>
  <si>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</si>
  <si>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</si>
  <si>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</si>
  <si>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</si>
  <si>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</si>
  <si>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</si>
  <si>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</si>
  <si>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</si>
  <si>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</si>
  <si>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</si>
  <si>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</si>
  <si>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</si>
  <si>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</si>
  <si>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</si>
  <si>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</si>
  <si>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</si>
  <si>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</si>
  <si>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</si>
  <si>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</si>
  <si>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</si>
  <si>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</si>
  <si>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</si>
  <si>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</si>
  <si>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</si>
  <si>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</si>
  <si>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</si>
  <si>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</si>
  <si>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</si>
  <si>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</si>
  <si>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</si>
  <si>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</si>
  <si>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</si>
  <si>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</si>
  <si>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</si>
  <si>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</si>
  <si>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</si>
  <si>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</si>
  <si>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</si>
  <si>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</si>
  <si>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</si>
  <si>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</si>
  <si>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</si>
  <si>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</si>
  <si>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</si>
  <si>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</si>
  <si>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</si>
  <si>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</si>
  <si>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</si>
  <si>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</si>
  <si>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</si>
  <si>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</si>
  <si>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</si>
  <si>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</si>
  <si>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</si>
  <si>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</si>
  <si>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</si>
  <si>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</si>
  <si>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</si>
  <si>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</si>
  <si>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</si>
  <si>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</si>
  <si>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</si>
  <si>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</si>
  <si>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</si>
  <si>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</si>
  <si>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</si>
  <si>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</si>
  <si>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</si>
  <si>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</si>
  <si>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</si>
  <si>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</si>
  <si>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</si>
  <si>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</si>
  <si>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</si>
  <si>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</si>
  <si>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</si>
  <si>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</si>
  <si>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</si>
  <si>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</si>
  <si>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</si>
  <si>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</si>
  <si>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</si>
  <si>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</si>
  <si>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</si>
  <si>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</si>
  <si>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</si>
  <si>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</si>
  <si>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</si>
  <si>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</si>
  <si>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</si>
  <si>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</si>
  <si>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</si>
  <si>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</si>
  <si>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</si>
  <si>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</si>
  <si>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</si>
  <si>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</si>
  <si>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</si>
  <si>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</si>
  <si>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</si>
  <si>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</si>
  <si>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</si>
  <si>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</si>
  <si>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</si>
  <si>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</si>
  <si>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</si>
  <si>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</si>
  <si>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</si>
  <si>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</si>
  <si>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</si>
  <si>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</si>
  <si>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</si>
  <si>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</si>
  <si>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</si>
  <si>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</si>
  <si>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</si>
  <si>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</si>
  <si>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</si>
  <si>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</si>
  <si>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</si>
  <si>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</si>
  <si>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</si>
  <si>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</si>
  <si>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</si>
  <si>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</si>
  <si>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</si>
  <si>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</si>
  <si>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</si>
  <si>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</si>
  <si>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</si>
  <si>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</si>
  <si>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</si>
  <si>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</si>
  <si>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</si>
  <si>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</si>
  <si>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</si>
  <si>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</si>
  <si>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</si>
  <si>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</si>
  <si>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</si>
  <si>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</si>
  <si>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</si>
  <si>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</si>
  <si>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</si>
  <si>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</si>
  <si>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</si>
  <si>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</si>
  <si>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</si>
  <si>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</si>
  <si>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</si>
  <si>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</si>
  <si>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</si>
  <si>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</si>
  <si>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</si>
  <si>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</si>
  <si>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</si>
  <si>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</si>
  <si>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</si>
  <si>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</si>
  <si>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</si>
  <si>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</si>
  <si>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</si>
  <si>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</si>
  <si>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</si>
  <si>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</si>
  <si>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</si>
  <si>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</si>
  <si>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</si>
  <si>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</si>
  <si>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</si>
  <si>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</si>
  <si>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</si>
  <si>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</si>
  <si>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</si>
  <si>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</si>
  <si>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</si>
  <si>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</si>
  <si>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</si>
  <si>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</si>
  <si>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</si>
  <si>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</si>
  <si>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</si>
  <si>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</si>
  <si>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</si>
  <si>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</si>
  <si>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</si>
  <si>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</si>
  <si>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</si>
  <si>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</si>
  <si>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</si>
  <si>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</si>
  <si>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</si>
  <si>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</si>
  <si>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</si>
  <si>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</si>
  <si>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</si>
  <si>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</si>
  <si>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</si>
  <si>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</si>
  <si>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</si>
  <si>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</si>
  <si>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</si>
  <si>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</si>
  <si>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</si>
  <si>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</si>
  <si>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</si>
  <si>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</si>
  <si>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</si>
  <si>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</si>
  <si>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</si>
  <si>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</si>
  <si>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</si>
  <si>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</si>
  <si>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</si>
  <si>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</si>
  <si>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</si>
  <si>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</si>
  <si>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</si>
  <si>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</si>
  <si>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</si>
  <si>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</si>
  <si>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</si>
  <si>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</si>
  <si>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</si>
  <si>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</si>
  <si>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</si>
  <si>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</si>
  <si>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</si>
  <si>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</si>
  <si>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</si>
  <si>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</si>
  <si>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</si>
  <si>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</si>
  <si>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</si>
  <si>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</si>
  <si>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</si>
  <si>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</si>
  <si>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</si>
  <si>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</si>
  <si>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</si>
  <si>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</si>
  <si>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</si>
  <si>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</si>
  <si>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</si>
  <si>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</si>
  <si>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</si>
  <si>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</si>
  <si>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</si>
  <si>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</si>
  <si>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</si>
  <si>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</si>
  <si>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</si>
  <si>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</si>
  <si>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</si>
  <si>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</si>
  <si>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</si>
  <si>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</si>
  <si>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</si>
  <si>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</si>
  <si>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</si>
  <si>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</si>
  <si>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</si>
  <si>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</si>
  <si>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</si>
  <si>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</si>
  <si>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</si>
  <si>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</si>
  <si>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</si>
  <si>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</si>
  <si>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</si>
  <si>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</si>
  <si>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</si>
  <si>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</si>
  <si>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</si>
  <si>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</si>
  <si>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</si>
  <si>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</si>
  <si>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</si>
  <si>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</si>
  <si>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</si>
  <si>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</si>
  <si>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</si>
  <si>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</si>
  <si>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</si>
  <si>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</si>
  <si>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</si>
  <si>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</si>
  <si>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</si>
  <si>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</si>
  <si>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</si>
  <si>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</si>
  <si>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</si>
  <si>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</si>
  <si>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</si>
  <si>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</si>
  <si>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</si>
  <si>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</si>
  <si>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</si>
  <si>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</si>
  <si>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</si>
  <si>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</si>
  <si>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</si>
  <si>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</si>
  <si>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</si>
  <si>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</si>
  <si>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</si>
  <si>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</si>
  <si>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</si>
  <si>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</si>
  <si>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</si>
  <si>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</si>
  <si>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</si>
  <si>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</si>
  <si>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</si>
  <si>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</si>
  <si>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</si>
  <si>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</si>
  <si>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</si>
  <si>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</si>
  <si>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</si>
  <si>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</si>
  <si>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</si>
  <si>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</si>
  <si>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</si>
  <si>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</si>
  <si>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</si>
  <si>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</si>
  <si>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</si>
  <si>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</si>
  <si>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</si>
  <si>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</si>
  <si>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</si>
  <si>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</si>
  <si>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</si>
  <si>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</si>
  <si>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</si>
  <si>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</si>
  <si>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</si>
  <si>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</si>
  <si>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</si>
  <si>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</si>
  <si>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</si>
  <si>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</si>
  <si>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</si>
  <si>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</si>
  <si>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</si>
  <si>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</si>
  <si>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</si>
  <si>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</si>
  <si>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</si>
  <si>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</si>
  <si>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</si>
  <si>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</si>
  <si>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</si>
  <si>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</si>
  <si>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</si>
  <si>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</si>
  <si>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</si>
  <si>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</si>
  <si>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</si>
  <si>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</si>
  <si>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</si>
  <si>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</si>
  <si>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</si>
  <si>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</si>
  <si>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</si>
  <si>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</si>
  <si>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</si>
  <si>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</si>
  <si>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</si>
  <si>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</si>
  <si>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</si>
  <si>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</si>
  <si>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</si>
  <si>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</si>
  <si>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</si>
  <si>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</si>
  <si>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</si>
  <si>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</si>
  <si>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</si>
  <si>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</si>
  <si>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</si>
  <si>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</si>
  <si>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</si>
  <si>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</si>
  <si>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</si>
  <si>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</si>
  <si>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</si>
  <si>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</si>
  <si>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</si>
  <si>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</si>
  <si>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</si>
  <si>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</si>
  <si>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</si>
  <si>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</si>
  <si>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</si>
  <si>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</si>
  <si>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</si>
  <si>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</si>
  <si>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</si>
  <si>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</si>
  <si>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</si>
  <si>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</si>
  <si>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</si>
  <si>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</si>
  <si>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</si>
  <si>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</si>
  <si>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</si>
  <si>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</si>
  <si>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</si>
  <si>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</si>
  <si>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</si>
  <si>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</si>
  <si>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</si>
  <si>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</si>
  <si>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</si>
  <si>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</si>
  <si>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</si>
  <si>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</si>
  <si>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</si>
  <si>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</si>
  <si>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</si>
  <si>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</si>
  <si>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</si>
  <si>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</si>
  <si>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</si>
  <si>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</si>
  <si>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</si>
  <si>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</si>
  <si>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</si>
  <si>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</si>
  <si>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</si>
  <si>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</si>
  <si>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</si>
  <si>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</si>
  <si>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</si>
  <si>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</si>
  <si>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</si>
  <si>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</si>
  <si>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</si>
  <si>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</si>
  <si>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</si>
  <si>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</si>
  <si>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</si>
  <si>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</si>
  <si>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</si>
  <si>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</si>
  <si>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</si>
  <si>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</si>
  <si>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</si>
  <si>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</si>
  <si>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</si>
  <si>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</si>
  <si>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</si>
  <si>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</si>
  <si>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</si>
  <si>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</si>
  <si>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</si>
  <si>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</si>
  <si>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</si>
  <si>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</si>
  <si>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</si>
  <si>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</si>
  <si>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</si>
  <si>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</si>
  <si>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</si>
  <si>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</si>
  <si>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</si>
  <si>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</si>
  <si>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</si>
  <si>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</si>
  <si>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</si>
  <si>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</si>
  <si>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</si>
  <si>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</si>
  <si>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</si>
  <si>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</si>
  <si>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</si>
  <si>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</si>
  <si>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</si>
  <si>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</si>
  <si>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</si>
  <si>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</si>
  <si>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</si>
  <si>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</si>
  <si>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</si>
  <si>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</si>
  <si>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</si>
  <si>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</si>
  <si>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</si>
  <si>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</si>
  <si>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</si>
  <si>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</si>
  <si>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</si>
  <si>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</si>
  <si>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</si>
  <si>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</si>
  <si>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</si>
  <si>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</si>
  <si>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</si>
  <si>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</si>
  <si>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</si>
  <si>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</si>
  <si>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</si>
  <si>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</si>
  <si>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</si>
  <si>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</si>
  <si>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</si>
  <si>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</si>
  <si>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</si>
  <si>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</si>
  <si>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</si>
  <si>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</si>
  <si>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</si>
  <si>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</si>
  <si>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</si>
  <si>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</si>
  <si>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</si>
  <si>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</si>
  <si>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</si>
  <si>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</si>
  <si>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</si>
  <si>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</si>
  <si>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</si>
  <si>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</si>
  <si>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</si>
  <si>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</si>
  <si>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</si>
  <si>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</si>
  <si>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</si>
  <si>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</si>
  <si>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</si>
  <si>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</si>
  <si>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</si>
  <si>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</si>
  <si>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</si>
  <si>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</si>
  <si>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</si>
  <si>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</si>
  <si>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</si>
  <si>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</si>
  <si>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</si>
  <si>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</si>
  <si>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</si>
  <si>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</si>
  <si>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</si>
  <si>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</si>
  <si>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</si>
  <si>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</si>
  <si>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</si>
  <si>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</si>
  <si>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</si>
  <si>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</si>
  <si>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</si>
  <si>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</si>
  <si>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</si>
  <si>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</si>
  <si>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</si>
  <si>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</si>
  <si>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</si>
  <si>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</si>
  <si>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</si>
  <si>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</si>
  <si>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</si>
  <si>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</si>
  <si>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</si>
  <si>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</si>
  <si>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</si>
  <si>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</si>
  <si>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</si>
  <si>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</si>
  <si>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</si>
  <si>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</si>
  <si>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</si>
  <si>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</si>
  <si>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</si>
  <si>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</si>
  <si>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</si>
  <si>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</si>
  <si>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</si>
  <si>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</si>
  <si>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</si>
  <si>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</si>
  <si>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</si>
  <si>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</si>
  <si>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</si>
  <si>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</si>
  <si>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</si>
  <si>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</si>
  <si>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</si>
  <si>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</si>
  <si>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</si>
  <si>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</si>
  <si>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</si>
  <si>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</si>
  <si>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</si>
  <si>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</si>
  <si>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</si>
  <si>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</si>
  <si>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</si>
  <si>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</si>
  <si>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</si>
  <si>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</si>
  <si>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</si>
  <si>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</si>
  <si>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</si>
  <si>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</si>
  <si>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</si>
  <si>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</si>
  <si>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</si>
  <si>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</si>
  <si>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</si>
  <si>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</si>
  <si>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</si>
  <si>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</si>
  <si>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</si>
  <si>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</si>
  <si>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</si>
  <si>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</si>
  <si>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</si>
  <si>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</si>
  <si>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</si>
  <si>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</si>
  <si>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</si>
  <si>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</si>
  <si>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</si>
  <si>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</si>
  <si>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</si>
  <si>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</si>
  <si>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</si>
  <si>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</si>
  <si>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</si>
  <si>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</si>
  <si>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</si>
  <si>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</si>
  <si>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</si>
  <si>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</si>
  <si>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</si>
  <si>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</si>
  <si>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</si>
  <si>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</si>
  <si>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</si>
  <si>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</si>
  <si>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</si>
  <si>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</si>
  <si>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</si>
  <si>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</si>
  <si>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</si>
  <si>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</si>
  <si>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</si>
  <si>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</si>
  <si>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</si>
  <si>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</si>
  <si>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</si>
  <si>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</si>
  <si>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</si>
  <si>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</si>
  <si>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</si>
  <si>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</si>
  <si>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</si>
  <si>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</si>
  <si>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</si>
  <si>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</si>
  <si>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</si>
  <si>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</si>
  <si>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</si>
  <si>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</si>
  <si>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</si>
  <si>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</si>
  <si>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</si>
  <si>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</si>
  <si>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</si>
  <si>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</si>
  <si>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</si>
  <si>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</si>
  <si>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</si>
  <si>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</si>
  <si>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</si>
  <si>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</si>
  <si>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</si>
  <si>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</si>
  <si>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</si>
  <si>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</si>
  <si>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</si>
  <si>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</si>
  <si>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</si>
  <si>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</si>
  <si>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</si>
  <si>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</si>
  <si>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</si>
  <si>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</si>
  <si>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</si>
  <si>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</si>
  <si>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</si>
  <si>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</si>
  <si>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</si>
  <si>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</si>
  <si>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</si>
  <si>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</si>
  <si>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</si>
  <si>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</si>
  <si>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</si>
  <si>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</si>
  <si>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</si>
  <si>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</si>
  <si>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</si>
  <si>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</si>
  <si>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</si>
  <si>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</si>
  <si>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</si>
  <si>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</si>
  <si>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</si>
  <si>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</si>
  <si>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</si>
  <si>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</si>
  <si>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</si>
  <si>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</si>
  <si>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</si>
  <si>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</si>
  <si>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</si>
  <si>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</si>
  <si>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</si>
  <si>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</si>
  <si>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</si>
  <si>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</si>
  <si>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</si>
  <si>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</si>
  <si>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</si>
  <si>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</si>
  <si>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</si>
  <si>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</si>
  <si>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</si>
  <si>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</si>
  <si>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</si>
  <si>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</si>
  <si>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</si>
  <si>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</si>
  <si>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</si>
  <si>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</si>
  <si>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</si>
  <si>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</si>
  <si>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</si>
  <si>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</si>
  <si>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</si>
  <si>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</si>
  <si>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</si>
  <si>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</si>
  <si>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</si>
  <si>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</si>
  <si>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</si>
  <si>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</si>
  <si>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</si>
  <si>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</si>
  <si>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</si>
  <si>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</si>
  <si>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</si>
  <si>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</si>
  <si>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</si>
  <si>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</si>
  <si>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</si>
  <si>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</si>
  <si>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</si>
  <si>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</si>
  <si>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</si>
  <si>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</si>
  <si>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</si>
  <si>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</si>
  <si>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</si>
  <si>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</si>
  <si>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</si>
  <si>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</si>
  <si>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</si>
  <si>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</si>
  <si>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</si>
  <si>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</si>
  <si>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</si>
  <si>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</si>
  <si>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</si>
  <si>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</si>
  <si>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</si>
  <si>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</si>
  <si>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</si>
  <si>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</si>
  <si>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</si>
  <si>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</si>
  <si>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</si>
  <si>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</si>
  <si>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</si>
  <si>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</si>
  <si>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</si>
  <si>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</si>
  <si>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</si>
  <si>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</si>
  <si>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</si>
  <si>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</si>
  <si>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</si>
  <si>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</si>
  <si>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</si>
  <si>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</si>
  <si>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</si>
  <si>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</si>
  <si>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</si>
  <si>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</si>
  <si>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</si>
  <si>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</si>
  <si>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</si>
  <si>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</si>
  <si>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</si>
  <si>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</si>
  <si>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</si>
  <si>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</si>
  <si>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</si>
  <si>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</si>
  <si>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</si>
  <si>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</si>
  <si>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</si>
  <si>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</si>
  <si>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</si>
  <si>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</si>
  <si>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</si>
  <si>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</si>
  <si>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</si>
  <si>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</si>
  <si>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</si>
  <si>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</si>
  <si>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</si>
  <si>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</si>
  <si>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</si>
  <si>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</si>
  <si>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</si>
  <si>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</si>
  <si>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</si>
  <si>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</si>
  <si>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</si>
  <si>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</si>
  <si>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</si>
  <si>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</si>
  <si>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</si>
  <si>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</si>
  <si>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</si>
  <si>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</si>
  <si>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</si>
  <si>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</si>
  <si>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</si>
  <si>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</si>
  <si>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</si>
  <si>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</si>
  <si>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</si>
  <si>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</si>
  <si>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</si>
  <si>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</si>
  <si>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</si>
  <si>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</si>
  <si>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</si>
  <si>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</si>
  <si>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</si>
  <si>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</si>
  <si>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</si>
  <si>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</si>
  <si>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</si>
  <si>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</si>
  <si>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</si>
  <si>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</si>
  <si>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</si>
  <si>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</si>
  <si>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</si>
  <si>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</si>
  <si>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</si>
  <si>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</si>
  <si>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</si>
  <si>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</si>
  <si>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</si>
  <si>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</si>
  <si>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</si>
  <si>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</si>
  <si>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</si>
  <si>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</si>
  <si>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</si>
  <si>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</si>
  <si>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</si>
  <si>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</si>
  <si>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</si>
  <si>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</si>
  <si>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</si>
  <si>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</si>
  <si>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</si>
  <si>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</si>
  <si>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</si>
  <si>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</si>
  <si>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</si>
  <si>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</si>
  <si>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</si>
  <si>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</si>
  <si>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</si>
  <si>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</si>
  <si>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</si>
  <si>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</si>
  <si>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</si>
  <si>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</si>
  <si>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</si>
  <si>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</si>
  <si>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</si>
  <si>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</si>
  <si>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</si>
  <si>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</si>
  <si>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</si>
  <si>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</si>
  <si>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</si>
  <si>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</si>
  <si>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</si>
  <si>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</si>
  <si>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</si>
  <si>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</si>
  <si>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</si>
  <si>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</si>
  <si>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</si>
  <si>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</si>
  <si>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</si>
  <si>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</si>
  <si>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</si>
  <si>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</si>
  <si>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</si>
  <si>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</si>
  <si>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</si>
  <si>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</si>
  <si>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</si>
  <si>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</si>
  <si>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</si>
  <si>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</si>
  <si>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</si>
  <si>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</si>
  <si>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</si>
  <si>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</si>
  <si>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</si>
  <si>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</si>
  <si>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</si>
  <si>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</si>
  <si>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</si>
  <si>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</si>
  <si>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</si>
  <si>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</si>
  <si>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</si>
  <si>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</si>
  <si>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</si>
  <si>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</si>
  <si>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</si>
  <si>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</si>
  <si>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</si>
  <si>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</si>
  <si>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</si>
  <si>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</si>
  <si>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</si>
  <si>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</si>
  <si>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</si>
  <si>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</si>
  <si>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</si>
  <si>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</si>
  <si>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</si>
  <si>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</si>
  <si>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</si>
  <si>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</si>
  <si>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</si>
  <si>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</si>
  <si>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</si>
  <si>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</si>
  <si>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</si>
  <si>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</si>
  <si>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</si>
  <si>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</si>
  <si>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</si>
  <si>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</si>
  <si>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</si>
  <si>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</si>
  <si>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</si>
  <si>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</si>
  <si>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</si>
  <si>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</si>
  <si>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</si>
  <si>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</si>
  <si>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</si>
  <si>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</si>
  <si>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</si>
  <si>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</si>
  <si>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</si>
  <si>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</si>
  <si>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</si>
  <si>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</si>
  <si>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</si>
  <si>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</si>
  <si>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</si>
  <si>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</si>
  <si>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</si>
  <si>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</si>
  <si>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</si>
  <si>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</si>
  <si>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</si>
  <si>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</si>
  <si>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</si>
  <si>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</si>
  <si>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</si>
  <si>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</si>
  <si>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</si>
  <si>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</si>
  <si>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</si>
  <si>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</si>
  <si>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</si>
  <si>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</si>
  <si>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</si>
  <si>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</si>
  <si>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</si>
  <si>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</si>
  <si>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</si>
  <si>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</si>
  <si>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</si>
  <si>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</si>
  <si>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</si>
  <si>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</si>
  <si>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</si>
  <si>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</si>
  <si>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</si>
  <si>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</si>
  <si>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</si>
  <si>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</si>
  <si>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</si>
  <si>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</si>
  <si>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</si>
  <si>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</si>
  <si>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</si>
  <si>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</si>
  <si>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</si>
  <si>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</si>
  <si>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</si>
  <si>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</si>
  <si>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</si>
  <si>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</si>
  <si>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</si>
  <si>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</si>
  <si>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</si>
  <si>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</si>
  <si>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</si>
  <si>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</si>
  <si>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</si>
  <si>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</si>
  <si>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</si>
  <si>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</si>
  <si>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</si>
  <si>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</si>
  <si>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</si>
  <si>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</si>
  <si>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</si>
  <si>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</si>
  <si>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</si>
  <si>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</si>
  <si>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</si>
  <si>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</si>
  <si>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</si>
  <si>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</si>
  <si>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</si>
  <si>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</si>
  <si>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</si>
  <si>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</si>
  <si>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</si>
  <si>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</si>
  <si>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</si>
  <si>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</si>
  <si>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</si>
  <si>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</si>
  <si>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</si>
  <si>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</si>
  <si>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</si>
  <si>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</si>
  <si>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</si>
  <si>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</si>
  <si>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</si>
  <si>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</si>
  <si>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</si>
  <si>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</si>
  <si>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</si>
  <si>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</si>
  <si>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</si>
  <si>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</si>
  <si>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</si>
  <si>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</si>
  <si>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</si>
  <si>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</si>
  <si>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</si>
  <si>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</si>
  <si>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</si>
  <si>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</si>
  <si>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</si>
  <si>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</si>
  <si>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</si>
  <si>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</si>
  <si>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</si>
  <si>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</si>
  <si>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</si>
  <si>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</si>
  <si>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</si>
  <si>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</si>
  <si>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</si>
  <si>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</si>
  <si>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</si>
  <si>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</si>
  <si>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</si>
  <si>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</si>
  <si>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</si>
  <si>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</si>
  <si>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</si>
  <si>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</si>
  <si>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</si>
  <si>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</si>
  <si>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</si>
  <si>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</si>
  <si>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</si>
  <si>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</si>
  <si>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</si>
  <si>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</si>
  <si>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</si>
  <si>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</si>
  <si>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</si>
  <si>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</si>
  <si>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</si>
  <si>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</si>
  <si>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</si>
  <si>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</si>
  <si>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</si>
  <si>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</si>
  <si>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</si>
  <si>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</si>
  <si>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</si>
  <si>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</si>
  <si>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</si>
  <si>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</si>
  <si>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</si>
  <si>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</si>
  <si>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</si>
  <si>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</si>
  <si>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</si>
  <si>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</si>
  <si>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</si>
  <si>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</si>
  <si>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</si>
  <si>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</si>
  <si>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</si>
  <si>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</si>
  <si>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</si>
  <si>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</si>
  <si>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</si>
  <si>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</si>
  <si>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</si>
  <si>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</si>
  <si>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</si>
  <si>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</si>
  <si>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</si>
  <si>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</si>
  <si>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</si>
  <si>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</si>
  <si>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</si>
  <si>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</si>
  <si>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</si>
  <si>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</si>
  <si>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</si>
  <si>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</si>
  <si>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</si>
  <si>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</si>
  <si>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</si>
  <si>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</si>
  <si>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</si>
  <si>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</si>
  <si>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</si>
  <si>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</si>
  <si>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</si>
  <si>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</si>
  <si>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</si>
  <si>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</si>
  <si>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</si>
  <si>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</si>
  <si>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</si>
  <si>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</si>
  <si>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</si>
  <si>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</si>
  <si>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</si>
  <si>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</si>
  <si>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</si>
  <si>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</si>
  <si>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</si>
  <si>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</si>
  <si>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</si>
  <si>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</si>
  <si>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</si>
  <si>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</si>
  <si>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</si>
  <si>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</si>
  <si>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</si>
  <si>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</si>
  <si>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</si>
  <si>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</si>
  <si>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</si>
  <si>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</si>
  <si>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</si>
  <si>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</si>
  <si>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</si>
  <si>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</si>
  <si>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</si>
  <si>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</si>
  <si>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</si>
  <si>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</si>
  <si>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</si>
  <si>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</si>
  <si>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</si>
  <si>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</si>
  <si>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</si>
  <si>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</si>
  <si>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</si>
  <si>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</si>
  <si>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</si>
  <si>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</si>
  <si>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</si>
  <si>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</si>
  <si>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</si>
  <si>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</si>
  <si>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</si>
  <si>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</si>
  <si>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</si>
  <si>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</si>
  <si>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</si>
  <si>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</si>
  <si>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</si>
  <si>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</si>
  <si>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</si>
  <si>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</si>
  <si>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</si>
  <si>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</si>
  <si>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</si>
  <si>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</si>
  <si>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</si>
  <si>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</si>
  <si>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</si>
  <si>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</si>
  <si>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</si>
  <si>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</si>
  <si>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</si>
  <si>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</si>
  <si>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</si>
  <si>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</si>
  <si>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</si>
  <si>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</si>
  <si>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</si>
  <si>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</si>
  <si>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</si>
  <si>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</si>
  <si>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</si>
  <si>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</si>
  <si>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</si>
  <si>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</si>
  <si>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</si>
  <si>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</si>
  <si>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</si>
  <si>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</si>
  <si>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</si>
  <si>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</si>
  <si>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</si>
  <si>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</si>
  <si>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</si>
  <si>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</si>
  <si>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</si>
  <si>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</si>
  <si>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</si>
  <si>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</si>
  <si>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</si>
  <si>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</si>
  <si>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</si>
  <si>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</si>
  <si>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</si>
  <si>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</si>
  <si>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</si>
  <si>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</si>
  <si>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</si>
  <si>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</si>
  <si>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</si>
  <si>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</si>
  <si>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</si>
  <si>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</si>
  <si>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</si>
  <si>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</si>
  <si>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</si>
  <si>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</si>
  <si>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</si>
  <si>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</si>
  <si>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</si>
  <si>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</si>
  <si>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</si>
  <si>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</si>
  <si>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</si>
  <si>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</si>
  <si>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</si>
  <si>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</si>
  <si>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</si>
  <si>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</si>
  <si>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</si>
  <si>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</si>
  <si>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</si>
  <si>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</si>
  <si>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</si>
  <si>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</si>
  <si>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</si>
  <si>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</si>
  <si>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</si>
  <si>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</si>
  <si>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</si>
  <si>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</si>
  <si>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</si>
  <si>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</si>
  <si>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</si>
  <si>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</si>
  <si>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</si>
  <si>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</si>
  <si>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</si>
  <si>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</si>
  <si>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</si>
  <si>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</si>
  <si>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</si>
  <si>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</si>
  <si>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</si>
  <si>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</si>
  <si>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</si>
  <si>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</si>
  <si>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</si>
  <si>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</si>
  <si>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</si>
  <si>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</si>
  <si>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</si>
  <si>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</si>
  <si>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</si>
  <si>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</si>
  <si>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</si>
  <si>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</si>
  <si>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</si>
  <si>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</si>
  <si>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</si>
  <si>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</si>
  <si>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</si>
  <si>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</si>
  <si>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</si>
  <si>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</si>
  <si>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</si>
  <si>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</si>
  <si>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</si>
  <si>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</si>
  <si>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</si>
  <si>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</si>
  <si>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</si>
  <si>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</si>
  <si>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</si>
  <si>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</si>
  <si>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</si>
  <si>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</si>
  <si>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</si>
  <si>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</si>
  <si>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</si>
  <si>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</si>
  <si>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</si>
  <si>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</si>
  <si>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</si>
  <si>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</si>
  <si>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</si>
  <si>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</si>
  <si>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</si>
  <si>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</si>
  <si>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</si>
  <si>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</si>
  <si>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</si>
  <si>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</si>
  <si>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</si>
  <si>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</si>
  <si>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</si>
  <si>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</si>
  <si>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</si>
  <si>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</si>
  <si>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</si>
  <si>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</si>
  <si>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</si>
  <si>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</si>
  <si>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</si>
  <si>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</si>
  <si>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</si>
  <si>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</si>
  <si>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</si>
  <si>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</si>
  <si>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</si>
  <si>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</si>
  <si>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</si>
  <si>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</si>
  <si>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</si>
  <si>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</si>
  <si>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</si>
  <si>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</si>
  <si>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</si>
  <si>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</si>
  <si>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</si>
  <si>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</si>
  <si>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</si>
  <si>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</si>
  <si>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</si>
  <si>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</si>
  <si>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</si>
  <si>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</si>
  <si>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</si>
  <si>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</si>
  <si>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</si>
  <si>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</si>
  <si>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</si>
  <si>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</si>
  <si>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</si>
  <si>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</si>
  <si>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</si>
  <si>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</si>
  <si>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</si>
  <si>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</si>
  <si>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</si>
  <si>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</si>
  <si>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</si>
  <si>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</si>
  <si>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</si>
  <si>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</si>
  <si>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</si>
  <si>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</si>
  <si>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</si>
  <si>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</si>
  <si>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</si>
  <si>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</si>
  <si>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</si>
  <si>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</si>
  <si>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</si>
  <si>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</si>
  <si>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</si>
  <si>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</si>
  <si>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</si>
  <si>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</si>
  <si>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</si>
  <si>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</si>
  <si>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</si>
  <si>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</si>
  <si>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</si>
  <si>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</si>
  <si>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</si>
  <si>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</si>
  <si>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</si>
  <si>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</si>
  <si>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</si>
  <si>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</si>
  <si>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</si>
  <si>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</si>
  <si>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</si>
  <si>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</si>
  <si>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</si>
  <si>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</si>
  <si>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</si>
  <si>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</si>
  <si>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</si>
  <si>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</si>
  <si>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</si>
  <si>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</si>
  <si>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</si>
  <si>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</si>
  <si>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</si>
  <si>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</si>
  <si>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</si>
  <si>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</si>
  <si>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</si>
  <si>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</si>
  <si>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</si>
  <si>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</si>
  <si>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</si>
  <si>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</si>
  <si>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</si>
  <si>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</si>
  <si>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</si>
  <si>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</si>
  <si>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</si>
  <si>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</si>
  <si>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</si>
  <si>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</si>
  <si>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</si>
  <si>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</si>
  <si>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</si>
  <si>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</si>
  <si>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</si>
  <si>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</si>
  <si>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</si>
  <si>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</si>
  <si>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</si>
  <si>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</si>
  <si>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</si>
  <si>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</si>
  <si>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</si>
  <si>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</si>
  <si>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</si>
  <si>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</si>
  <si>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</si>
  <si>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</si>
  <si>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</si>
  <si>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</si>
  <si>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</si>
  <si>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</si>
  <si>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</si>
  <si>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</si>
  <si>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</si>
  <si>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</si>
  <si>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</si>
  <si>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</si>
  <si>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</si>
  <si>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</si>
  <si>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</si>
  <si>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</si>
  <si>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</si>
  <si>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</si>
  <si>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</si>
  <si>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</si>
  <si>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</si>
  <si>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</si>
  <si>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</si>
  <si>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</si>
  <si>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</si>
  <si>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</si>
  <si>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</si>
  <si>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</si>
  <si>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</si>
  <si>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</si>
  <si>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</si>
  <si>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</si>
  <si>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</si>
  <si>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</si>
  <si>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</si>
  <si>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</si>
  <si>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</si>
  <si>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</si>
  <si>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</si>
  <si>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</si>
  <si>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</si>
  <si>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</si>
  <si>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</si>
  <si>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</si>
  <si>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</si>
  <si>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</si>
  <si>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</si>
  <si>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</si>
  <si>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</si>
  <si>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</si>
  <si>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</si>
  <si>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</si>
  <si>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</si>
  <si>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</si>
  <si>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</si>
  <si>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</si>
  <si>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</si>
  <si>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</si>
  <si>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</si>
  <si>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</si>
  <si>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</si>
  <si>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</si>
  <si>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</si>
  <si>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</si>
  <si>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</si>
  <si>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</si>
  <si>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</si>
  <si>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</si>
  <si>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</si>
  <si>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</si>
  <si>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</si>
  <si>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</si>
  <si>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</si>
  <si>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</si>
  <si>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</si>
  <si>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</si>
  <si>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</si>
  <si>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</si>
  <si>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</si>
  <si>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</si>
  <si>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</si>
  <si>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</si>
  <si>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</si>
  <si>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</si>
  <si>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</si>
  <si>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</si>
  <si>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</si>
  <si>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</si>
  <si>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</si>
  <si>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</si>
  <si>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</si>
  <si>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</si>
  <si>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</si>
  <si>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</si>
  <si>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</si>
  <si>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</si>
  <si>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</si>
  <si>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</si>
  <si>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</si>
  <si>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</si>
  <si>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</si>
  <si>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</si>
  <si>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</si>
  <si>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</si>
  <si>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</si>
  <si>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</si>
  <si>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</si>
  <si>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</si>
  <si>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</si>
  <si>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</si>
  <si>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</si>
  <si>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</si>
  <si>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</si>
  <si>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</si>
  <si>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</si>
  <si>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</si>
  <si>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</si>
  <si>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</si>
  <si>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</si>
  <si>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</si>
  <si>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</si>
  <si>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</si>
  <si>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</si>
  <si>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</si>
  <si>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</si>
  <si>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</si>
  <si>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</si>
  <si>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</si>
  <si>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</si>
  <si>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</si>
  <si>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</si>
  <si>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</si>
  <si>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</si>
  <si>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</si>
  <si>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</si>
  <si>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</si>
  <si>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</si>
  <si>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</si>
  <si>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</si>
  <si>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</si>
  <si>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</si>
  <si>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</si>
  <si>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</si>
  <si>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</si>
  <si>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</si>
  <si>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</si>
  <si>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</si>
  <si>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</si>
  <si>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</si>
  <si>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</si>
  <si>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</si>
  <si>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</si>
  <si>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</si>
  <si>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</si>
  <si>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</si>
  <si>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</si>
  <si>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</si>
  <si>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</si>
  <si>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</si>
  <si>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</si>
  <si>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</si>
  <si>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</si>
  <si>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</si>
  <si>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</si>
  <si>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</si>
  <si>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</si>
  <si>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</si>
  <si>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</si>
  <si>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</si>
  <si>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</si>
  <si>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</si>
  <si>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</si>
  <si>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</si>
  <si>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</si>
  <si>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</si>
  <si>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</si>
  <si>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</si>
  <si>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</si>
  <si>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</si>
  <si>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</si>
  <si>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</si>
  <si>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</si>
  <si>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</si>
  <si>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</si>
  <si>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</si>
  <si>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</si>
  <si>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</si>
  <si>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</si>
  <si>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</si>
  <si>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</si>
  <si>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</si>
  <si>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</si>
  <si>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</si>
  <si>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</si>
  <si>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</si>
  <si>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</si>
  <si>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</si>
  <si>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</si>
  <si>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</si>
  <si>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</si>
  <si>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</si>
  <si>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</si>
  <si>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</si>
  <si>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</si>
  <si>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</si>
  <si>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</si>
  <si>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</si>
  <si>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</si>
  <si>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</si>
  <si>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</si>
  <si>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</si>
  <si>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</si>
  <si>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</si>
  <si>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</si>
  <si>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</si>
  <si>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</si>
  <si>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</si>
  <si>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</si>
  <si>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</si>
  <si>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</si>
  <si>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</si>
  <si>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</si>
  <si>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</si>
  <si>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</si>
  <si>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</si>
  <si>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</si>
  <si>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</si>
  <si>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</si>
  <si>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</si>
  <si>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</si>
  <si>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</si>
  <si>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</si>
  <si>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</si>
  <si>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</si>
  <si>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</si>
  <si>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</si>
  <si>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</si>
  <si>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</si>
  <si>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</si>
  <si>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</si>
  <si>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</si>
  <si>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</si>
  <si>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</si>
  <si>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</si>
  <si>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</si>
  <si>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</si>
  <si>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</si>
  <si>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</si>
  <si>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</si>
  <si>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</si>
  <si>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</si>
  <si>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</si>
  <si>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</si>
  <si>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</si>
  <si>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</si>
  <si>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</si>
  <si>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</si>
  <si>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</si>
  <si>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</si>
  <si>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</si>
  <si>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</si>
  <si>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</si>
  <si>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</si>
  <si>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</si>
  <si>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</si>
  <si>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</si>
  <si>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</si>
  <si>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</si>
  <si>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</si>
  <si>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</si>
  <si>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</si>
  <si>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</si>
  <si>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</si>
  <si>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</si>
  <si>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</si>
  <si>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</si>
  <si>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</si>
  <si>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</si>
  <si>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</si>
  <si>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</si>
  <si>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</si>
  <si>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</si>
  <si>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</si>
  <si>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</si>
  <si>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</si>
  <si>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</si>
  <si>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</si>
  <si>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</si>
  <si>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</si>
  <si>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</si>
  <si>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</si>
  <si>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</si>
  <si>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</si>
  <si>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</si>
  <si>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</si>
  <si>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</si>
  <si>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</si>
  <si>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</si>
  <si>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</si>
  <si>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</si>
  <si>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</si>
  <si>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</si>
  <si>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</si>
  <si>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</si>
  <si>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</si>
  <si>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</si>
  <si>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</si>
  <si>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</si>
  <si>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</si>
  <si>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</si>
  <si>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</si>
  <si>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</si>
  <si>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</si>
  <si>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</si>
  <si>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</si>
  <si>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</si>
  <si>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</si>
  <si>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</si>
  <si>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</si>
  <si>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</si>
  <si>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</si>
  <si>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</si>
  <si>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</si>
  <si>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</si>
  <si>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</si>
  <si>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</si>
  <si>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</si>
  <si>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</si>
  <si>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</si>
  <si>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</si>
  <si>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</si>
  <si>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</si>
  <si>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</si>
  <si>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</si>
  <si>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</si>
  <si>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</si>
  <si>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</si>
  <si>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</si>
  <si>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</si>
  <si>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</si>
  <si>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</si>
  <si>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</si>
  <si>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</si>
  <si>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</si>
  <si>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</si>
  <si>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</si>
  <si>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</si>
  <si>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</si>
  <si>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</si>
  <si>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</si>
  <si>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</si>
  <si>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</si>
  <si>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</si>
  <si>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</si>
  <si>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</si>
  <si>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</si>
  <si>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</si>
  <si>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</si>
  <si>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</si>
  <si>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</si>
  <si>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</si>
  <si>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</si>
  <si>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</si>
  <si>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</si>
  <si>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</si>
  <si>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</si>
  <si>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</si>
  <si>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</si>
  <si>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</si>
  <si>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</si>
  <si>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</si>
  <si>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</si>
  <si>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</si>
  <si>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</si>
  <si>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</si>
  <si>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</si>
  <si>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</si>
  <si>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</si>
  <si>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</si>
  <si>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</si>
  <si>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</si>
  <si>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</si>
  <si>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</si>
  <si>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</si>
  <si>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</si>
  <si>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</si>
  <si>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</si>
  <si>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</si>
  <si>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</si>
  <si>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</si>
  <si>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</si>
  <si>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</si>
  <si>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</si>
  <si>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</si>
  <si>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</si>
  <si>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</si>
  <si>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</si>
  <si>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</si>
  <si>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</si>
  <si>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</si>
  <si>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</si>
  <si>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</si>
  <si>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</si>
  <si>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</si>
  <si>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</si>
  <si>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</si>
  <si>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</si>
  <si>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</si>
  <si>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</si>
  <si>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</si>
  <si>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</si>
  <si>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</si>
  <si>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</si>
  <si>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</si>
  <si>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</si>
  <si>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</si>
  <si>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</si>
  <si>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</si>
  <si>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</si>
  <si>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</si>
  <si>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</si>
  <si>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</si>
  <si>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</si>
  <si>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</si>
  <si>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</si>
  <si>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</si>
  <si>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</si>
  <si>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</si>
  <si>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</si>
  <si>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</si>
  <si>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</si>
  <si>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</si>
  <si>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</si>
  <si>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</si>
  <si>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</si>
  <si>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</si>
  <si>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</si>
  <si>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</si>
  <si>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</si>
  <si>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</si>
  <si>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</si>
  <si>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</si>
  <si>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</si>
  <si>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</si>
  <si>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</si>
  <si>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</si>
  <si>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</si>
  <si>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</si>
  <si>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</si>
  <si>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</si>
  <si>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</si>
  <si>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</si>
  <si>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</si>
  <si>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</si>
  <si>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</si>
  <si>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</si>
  <si>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</si>
  <si>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</si>
  <si>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</si>
  <si>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</si>
  <si>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</si>
  <si>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</si>
  <si>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</si>
  <si>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</si>
  <si>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</si>
  <si>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</si>
  <si>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</si>
  <si>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</si>
  <si>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</si>
  <si>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</si>
  <si>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</si>
  <si>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</si>
  <si>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</si>
  <si>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</si>
  <si>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</si>
  <si>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</si>
  <si>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</si>
  <si>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</si>
  <si>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</si>
  <si>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</si>
  <si>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</si>
  <si>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</si>
  <si>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</si>
  <si>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</si>
  <si>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</si>
  <si>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</si>
  <si>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</si>
  <si>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</si>
  <si>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</si>
  <si>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</si>
  <si>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</si>
  <si>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</si>
  <si>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</si>
  <si>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</si>
  <si>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</si>
  <si>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</si>
  <si>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</si>
  <si>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</si>
  <si>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</si>
  <si>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</si>
  <si>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</si>
  <si>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</si>
  <si>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</si>
  <si>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</si>
  <si>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</si>
  <si>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</si>
  <si>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</si>
  <si>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</si>
  <si>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</si>
  <si>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</si>
  <si>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</si>
  <si>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</si>
  <si>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</si>
  <si>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</si>
  <si>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</si>
  <si>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</si>
  <si>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</si>
  <si>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</si>
  <si>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</si>
  <si>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</si>
  <si>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</si>
  <si>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</si>
  <si>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</si>
  <si>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</si>
  <si>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</si>
  <si>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</si>
  <si>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</si>
  <si>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</si>
  <si>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</si>
  <si>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</si>
  <si>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</si>
  <si>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</si>
  <si>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</si>
  <si>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</si>
  <si>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</si>
  <si>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</si>
  <si>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</si>
  <si>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</si>
  <si>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</si>
  <si>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</si>
  <si>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</si>
  <si>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</si>
  <si>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</si>
  <si>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</si>
  <si>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</si>
  <si>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</si>
  <si>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</si>
  <si>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</si>
  <si>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</si>
  <si>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</si>
  <si>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</si>
  <si>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</si>
  <si>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</si>
  <si>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</si>
  <si>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</si>
  <si>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</si>
  <si>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</si>
  <si>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</si>
  <si>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</si>
  <si>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</si>
  <si>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</si>
  <si>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</si>
  <si>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</si>
  <si>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</si>
  <si>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</si>
  <si>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</si>
  <si>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</si>
  <si>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</si>
  <si>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</si>
  <si>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</si>
  <si>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</si>
  <si>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</si>
  <si>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</si>
  <si>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</si>
  <si>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</si>
  <si>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</si>
  <si>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</si>
  <si>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</si>
  <si>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</si>
  <si>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</si>
  <si>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</si>
  <si>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</si>
  <si>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</si>
  <si>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</si>
  <si>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</si>
  <si>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</si>
  <si>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</si>
  <si>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</si>
  <si>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</si>
  <si>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</si>
  <si>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</si>
  <si>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</si>
  <si>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</si>
  <si>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</si>
  <si>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</si>
  <si>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</si>
  <si>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</si>
  <si>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</si>
  <si>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</si>
  <si>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</si>
  <si>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</si>
  <si>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</si>
  <si>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</si>
  <si>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</si>
  <si>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</si>
  <si>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</si>
  <si>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</si>
  <si>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</si>
  <si>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</si>
  <si>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</si>
  <si>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</si>
  <si>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</si>
  <si>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</si>
  <si>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</si>
  <si>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</si>
  <si>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</si>
  <si>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</si>
  <si>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</si>
  <si>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</si>
  <si>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</si>
  <si>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</si>
  <si>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</si>
  <si>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</si>
  <si>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</si>
  <si>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</si>
  <si>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</si>
  <si>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</si>
  <si>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</si>
  <si>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</si>
  <si>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</si>
  <si>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</si>
  <si>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</si>
  <si>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</si>
  <si>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</si>
  <si>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</si>
  <si>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</si>
  <si>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</si>
  <si>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</si>
  <si>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</si>
  <si>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</si>
  <si>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</si>
  <si>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</si>
  <si>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</si>
  <si>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</si>
  <si>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</si>
  <si>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</si>
  <si>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</si>
  <si>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</si>
  <si>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</si>
  <si>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</si>
  <si>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</si>
  <si>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</si>
  <si>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</si>
  <si>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</si>
  <si>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</si>
  <si>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</si>
  <si>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</si>
  <si>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</si>
  <si>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</si>
  <si>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</si>
  <si>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</si>
  <si>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</si>
  <si>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</si>
  <si>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</si>
  <si>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</si>
  <si>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</si>
  <si>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</si>
  <si>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</si>
  <si>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</si>
  <si>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</si>
  <si>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</si>
  <si>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</si>
  <si>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</si>
  <si>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</si>
  <si>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</si>
  <si>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</si>
  <si>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</si>
  <si>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</si>
  <si>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</si>
  <si>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</si>
  <si>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</si>
  <si>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</si>
  <si>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</si>
  <si>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</si>
  <si>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</si>
  <si>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</si>
  <si>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</si>
  <si>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</si>
  <si>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</si>
  <si>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</si>
  <si>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</si>
  <si>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</si>
  <si>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</si>
  <si>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</si>
  <si>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</si>
  <si>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</si>
  <si>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</si>
  <si>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</si>
  <si>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</si>
  <si>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</si>
  <si>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</si>
  <si>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</si>
  <si>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</si>
  <si>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</si>
  <si>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</si>
  <si>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</si>
  <si>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</si>
  <si>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</si>
  <si>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</si>
  <si>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</si>
  <si>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</si>
  <si>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</si>
  <si>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</si>
  <si>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</si>
  <si>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</si>
  <si>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</si>
  <si>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</si>
  <si>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</si>
  <si>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</si>
  <si>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</si>
  <si>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</si>
  <si>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</si>
  <si>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</si>
  <si>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</si>
  <si>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</si>
  <si>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</si>
  <si>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</si>
  <si>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</si>
  <si>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</si>
  <si>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</si>
  <si>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</si>
  <si>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</si>
  <si>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</si>
  <si>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</si>
  <si>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</si>
  <si>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</si>
  <si>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</si>
  <si>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</si>
  <si>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</si>
  <si>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</si>
  <si>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</si>
  <si>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</si>
  <si>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</si>
  <si>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</si>
  <si>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</si>
  <si>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</si>
  <si>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</si>
  <si>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</si>
  <si>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</si>
  <si>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</si>
  <si>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</si>
  <si>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</si>
  <si>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</si>
  <si>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</si>
  <si>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</si>
  <si>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</si>
  <si>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</si>
  <si>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</si>
  <si>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</si>
  <si>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</si>
  <si>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</si>
  <si>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</si>
  <si>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</si>
  <si>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</si>
  <si>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</si>
  <si>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</si>
  <si>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</si>
  <si>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</si>
  <si>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</si>
  <si>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</si>
  <si>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</si>
  <si>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</si>
  <si>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</si>
  <si>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</si>
  <si>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</si>
  <si>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</si>
  <si>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</si>
  <si>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</si>
  <si>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</si>
  <si>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</si>
  <si>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</si>
  <si>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</si>
  <si>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</si>
  <si>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</si>
  <si>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</si>
  <si>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</si>
  <si>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</si>
  <si>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</si>
  <si>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</si>
  <si>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</si>
  <si>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</si>
  <si>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</si>
  <si>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</si>
  <si>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</si>
  <si>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</si>
  <si>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</si>
  <si>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</si>
  <si>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</si>
  <si>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</si>
  <si>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</si>
  <si>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</si>
  <si>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</si>
  <si>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</si>
  <si>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</si>
  <si>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</si>
  <si>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</si>
  <si>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</si>
  <si>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</si>
  <si>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</si>
  <si>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</si>
  <si>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</si>
  <si>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</si>
  <si>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</si>
  <si>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</si>
  <si>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</si>
  <si>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</si>
  <si>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</si>
  <si>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</si>
  <si>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</si>
  <si>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</si>
  <si>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</si>
  <si>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</si>
  <si>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</si>
  <si>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</si>
  <si>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</si>
  <si>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</si>
  <si>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</si>
  <si>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</si>
  <si>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</si>
  <si>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</si>
  <si>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</si>
  <si>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</si>
  <si>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</si>
  <si>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</si>
  <si>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</si>
  <si>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</si>
  <si>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</si>
  <si>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</si>
  <si>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</si>
  <si>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</si>
  <si>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</si>
  <si>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</si>
  <si>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</si>
  <si>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</si>
  <si>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</si>
  <si>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</si>
  <si>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</si>
  <si>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</si>
  <si>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</si>
  <si>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</si>
  <si>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</si>
  <si>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</si>
  <si>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</si>
  <si>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</si>
  <si>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</si>
  <si>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</si>
  <si>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</si>
  <si>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</si>
  <si>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</si>
  <si>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</si>
  <si>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</si>
  <si>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</si>
  <si>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</si>
  <si>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</si>
  <si>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</si>
  <si>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</si>
  <si>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</si>
  <si>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</si>
  <si>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</si>
  <si>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</si>
  <si>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</si>
  <si>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</si>
  <si>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</si>
  <si>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</si>
  <si>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</si>
  <si>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</si>
  <si>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</si>
  <si>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</si>
  <si>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</si>
  <si>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</si>
  <si>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</si>
  <si>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</si>
  <si>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</si>
  <si>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</si>
  <si>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</si>
  <si>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</si>
  <si>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</si>
  <si>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</si>
  <si>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</si>
  <si>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</si>
  <si>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</si>
  <si>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</si>
  <si>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</si>
  <si>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</si>
  <si>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</si>
  <si>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</si>
  <si>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</si>
  <si>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</si>
  <si>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</si>
  <si>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</si>
  <si>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</si>
  <si>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</si>
  <si>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</si>
  <si>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</si>
  <si>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</si>
  <si>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</si>
  <si>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</si>
  <si>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</si>
  <si>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</si>
  <si>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</si>
  <si>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</si>
  <si>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</si>
  <si>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</si>
  <si>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</si>
  <si>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</si>
  <si>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</si>
  <si>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</si>
  <si>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</si>
  <si>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</si>
  <si>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</si>
  <si>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</si>
  <si>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</si>
  <si>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</si>
  <si>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</si>
  <si>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</si>
  <si>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</si>
  <si>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</si>
  <si>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</si>
  <si>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</si>
  <si>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</si>
  <si>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</si>
  <si>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</si>
  <si>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</si>
  <si>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</si>
  <si>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</si>
  <si>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</si>
  <si>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</si>
  <si>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</si>
  <si>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</si>
  <si>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</si>
  <si>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</si>
  <si>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</si>
  <si>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</si>
  <si>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</si>
  <si>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</si>
  <si>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</si>
  <si>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</si>
  <si>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</si>
  <si>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</si>
  <si>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</si>
  <si>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</si>
  <si>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</si>
  <si>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</si>
  <si>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</si>
  <si>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</si>
  <si>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</si>
  <si>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</si>
  <si>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</si>
  <si>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</si>
  <si>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</si>
  <si>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</si>
  <si>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</si>
  <si>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</si>
  <si>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</si>
  <si>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</si>
  <si>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</si>
  <si>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</si>
  <si>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</si>
  <si>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</si>
  <si>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</si>
  <si>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</si>
  <si>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</si>
  <si>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</si>
  <si>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</si>
  <si>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</si>
  <si>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</si>
  <si>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</si>
  <si>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</si>
  <si>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</si>
  <si>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</si>
  <si>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</si>
  <si>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</si>
  <si>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</si>
  <si>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</si>
  <si>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</si>
  <si>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</si>
  <si>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</si>
  <si>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</si>
  <si>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</si>
  <si>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</si>
  <si>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</si>
  <si>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</si>
  <si>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</si>
  <si>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</si>
  <si>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</si>
  <si>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</si>
  <si>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</si>
  <si>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</si>
  <si>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</si>
  <si>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</si>
  <si>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</si>
  <si>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</si>
  <si>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</si>
  <si>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</si>
  <si>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</si>
  <si>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</si>
  <si>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</si>
  <si>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</si>
  <si>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</si>
  <si>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</si>
  <si>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</si>
  <si>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</si>
  <si>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</si>
  <si>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</si>
  <si>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</si>
  <si>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</si>
  <si>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</si>
  <si>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</si>
  <si>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</si>
  <si>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</si>
  <si>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</si>
  <si>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</si>
  <si>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</si>
  <si>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</si>
  <si>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</si>
  <si>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</si>
  <si>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</si>
  <si>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</si>
  <si>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</si>
  <si>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</si>
  <si>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</si>
  <si>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</si>
  <si>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</si>
  <si>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</si>
  <si>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</si>
  <si>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</si>
  <si>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</si>
  <si>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</si>
  <si>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</si>
  <si>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</si>
  <si>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</si>
  <si>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</si>
  <si>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</si>
  <si>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</si>
  <si>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</si>
  <si>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</si>
  <si>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</si>
  <si>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</si>
  <si>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</si>
  <si>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</si>
  <si>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</si>
  <si>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</si>
  <si>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</si>
  <si>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</si>
  <si>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</si>
  <si>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</si>
  <si>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</si>
  <si>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</si>
  <si>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</si>
  <si>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</si>
  <si>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</si>
  <si>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</si>
  <si>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</si>
  <si>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</si>
  <si>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</si>
  <si>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</si>
  <si>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</si>
  <si>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</si>
  <si>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</si>
  <si>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</si>
  <si>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</si>
  <si>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</si>
  <si>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</si>
  <si>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</si>
  <si>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</si>
  <si>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</si>
  <si>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</si>
  <si>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</si>
  <si>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</si>
  <si>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</si>
  <si>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</si>
  <si>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</si>
  <si>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</si>
  <si>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</si>
  <si>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</si>
  <si>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</si>
  <si>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</si>
  <si>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</si>
  <si>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</si>
  <si>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</si>
  <si>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</si>
  <si>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</si>
  <si>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</si>
  <si>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</si>
  <si>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</si>
  <si>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</si>
  <si>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</si>
  <si>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</si>
  <si>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</si>
  <si>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</si>
  <si>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</si>
  <si>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</si>
  <si>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</si>
  <si>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</si>
  <si>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</si>
  <si>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</si>
  <si>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</si>
  <si>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</si>
  <si>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</si>
  <si>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</si>
  <si>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</si>
  <si>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</si>
  <si>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</si>
  <si>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</si>
  <si>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</si>
  <si>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</si>
  <si>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</si>
  <si>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</si>
  <si>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</si>
  <si>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</si>
  <si>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</si>
  <si>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</si>
  <si>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</si>
  <si>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</si>
  <si>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</si>
  <si>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</si>
  <si>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</si>
  <si>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</si>
  <si>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</si>
  <si>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</si>
  <si>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</si>
  <si>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</si>
  <si>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</si>
  <si>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</si>
  <si>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</si>
  <si>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</si>
  <si>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</si>
  <si>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</si>
  <si>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</si>
  <si>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</si>
  <si>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</si>
  <si>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</si>
  <si>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</si>
  <si>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</si>
  <si>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</si>
  <si>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</si>
  <si>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</si>
  <si>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</si>
  <si>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</si>
  <si>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</si>
  <si>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</si>
  <si>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</si>
  <si>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</si>
  <si>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</si>
  <si>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</si>
  <si>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</si>
  <si>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</si>
  <si>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</si>
  <si>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</si>
  <si>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</si>
  <si>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</si>
  <si>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</si>
  <si>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</si>
  <si>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</si>
  <si>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</si>
  <si>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</si>
  <si>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</si>
  <si>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</si>
  <si>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</si>
  <si>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</si>
  <si>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</si>
  <si>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</si>
  <si>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</si>
  <si>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</si>
  <si>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</si>
  <si>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</si>
  <si>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</si>
  <si>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</si>
  <si>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</si>
  <si>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</si>
  <si>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</si>
  <si>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</si>
  <si>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</si>
  <si>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</si>
  <si>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</si>
  <si>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</si>
  <si>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</si>
  <si>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</si>
  <si>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</si>
  <si>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</si>
  <si>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</si>
  <si>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</si>
  <si>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</si>
  <si>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</si>
  <si>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</si>
  <si>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</si>
  <si>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</si>
  <si>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</si>
  <si>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</si>
  <si>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</si>
  <si>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</si>
  <si>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</si>
  <si>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</si>
  <si>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</si>
  <si>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</si>
  <si>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</si>
  <si>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</si>
  <si>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</si>
  <si>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</si>
  <si>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</si>
  <si>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</si>
  <si>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</si>
  <si>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</si>
  <si>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</si>
  <si>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</si>
  <si>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</si>
  <si>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</si>
  <si>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</si>
  <si>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</si>
  <si>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</si>
  <si>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</si>
  <si>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</si>
  <si>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</si>
  <si>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</si>
  <si>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</si>
  <si>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</si>
  <si>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</si>
  <si>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</si>
  <si>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</si>
  <si>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</si>
  <si>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</si>
  <si>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</si>
  <si>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</si>
  <si>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</si>
  <si>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</si>
  <si>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</si>
  <si>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</si>
  <si>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</si>
  <si>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</si>
  <si>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</si>
  <si>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</si>
  <si>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</si>
  <si>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</si>
  <si>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</si>
  <si>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</si>
  <si>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</si>
  <si>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</si>
  <si>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</si>
  <si>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</si>
  <si>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</si>
  <si>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</si>
  <si>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</si>
  <si>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</si>
  <si>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</si>
  <si>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</si>
  <si>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</si>
  <si>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</si>
  <si>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</si>
  <si>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</si>
  <si>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</si>
  <si>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</si>
  <si>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</si>
  <si>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</si>
  <si>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</si>
  <si>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</si>
  <si>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</si>
  <si>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</si>
  <si>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</si>
  <si>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</si>
  <si>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</si>
  <si>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</si>
  <si>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</si>
  <si>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</si>
  <si>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</si>
  <si>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</si>
  <si>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</si>
  <si>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</si>
  <si>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</si>
  <si>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</si>
  <si>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</si>
  <si>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</si>
  <si>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</si>
  <si>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</si>
  <si>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</si>
  <si>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</si>
  <si>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</si>
  <si>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</si>
  <si>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</si>
  <si>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</si>
  <si>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</si>
  <si>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</si>
  <si>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</si>
  <si>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</si>
  <si>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</si>
  <si>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</si>
  <si>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</si>
  <si>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</si>
  <si>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</si>
  <si>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</si>
  <si>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</si>
  <si>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</si>
  <si>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</si>
  <si>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</si>
  <si>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</si>
  <si>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</si>
  <si>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</si>
  <si>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</si>
  <si>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</si>
  <si>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</si>
  <si>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</si>
  <si>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</si>
  <si>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</si>
  <si>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</si>
  <si>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</si>
  <si>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</si>
  <si>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</si>
  <si>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</si>
  <si>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</si>
  <si>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</si>
  <si>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</si>
  <si>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</si>
  <si>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</si>
  <si>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</si>
  <si>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</si>
  <si>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</si>
  <si>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</si>
  <si>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</si>
  <si>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</si>
  <si>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</si>
  <si>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</si>
  <si>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</si>
  <si>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</si>
  <si>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</si>
  <si>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</si>
  <si>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</si>
  <si>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</si>
  <si>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</si>
  <si>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</si>
  <si>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</si>
  <si>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</si>
  <si>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</si>
  <si>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</si>
  <si>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</si>
  <si>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</si>
  <si>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</si>
  <si>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</si>
  <si>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</si>
  <si>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</si>
  <si>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</si>
  <si>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</si>
  <si>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</si>
  <si>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</si>
  <si>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</si>
  <si>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</si>
  <si>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</si>
  <si>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</si>
  <si>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</si>
  <si>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</si>
  <si>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</si>
  <si>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</si>
  <si>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</si>
  <si>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</si>
  <si>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</si>
  <si>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</si>
  <si>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</si>
  <si>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</si>
  <si>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</si>
  <si>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</si>
  <si>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</si>
  <si>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</si>
  <si>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</si>
  <si>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</si>
  <si>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</si>
  <si>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</si>
  <si>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</si>
  <si>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</si>
  <si>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</si>
  <si>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</si>
  <si>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</si>
  <si>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</si>
  <si>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</si>
  <si>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</si>
  <si>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</si>
  <si>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</si>
  <si>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</si>
  <si>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</si>
  <si>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</si>
  <si>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</si>
  <si>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</si>
  <si>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</si>
  <si>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</si>
  <si>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</si>
  <si>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</si>
  <si>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</si>
  <si>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</si>
  <si>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</si>
  <si>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</si>
  <si>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</si>
  <si>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</si>
  <si>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</si>
  <si>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</si>
  <si>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</si>
  <si>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</si>
  <si>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</si>
  <si>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</si>
  <si>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</si>
  <si>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</si>
  <si>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</si>
  <si>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</si>
  <si>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</si>
  <si>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</si>
  <si>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</si>
  <si>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</si>
  <si>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</si>
  <si>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</si>
  <si>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</si>
  <si>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</si>
  <si>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</si>
  <si>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</si>
  <si>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</si>
  <si>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</si>
  <si>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</si>
  <si>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</si>
  <si>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</si>
  <si>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</si>
  <si>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</si>
  <si>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</si>
  <si>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</si>
  <si>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</si>
  <si>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</si>
  <si>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</si>
  <si>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</si>
  <si>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</si>
  <si>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</si>
  <si>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</si>
  <si>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</si>
  <si>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</si>
  <si>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</si>
  <si>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</si>
  <si>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</si>
  <si>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</si>
  <si>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</si>
  <si>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</si>
  <si>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</si>
  <si>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</si>
  <si>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</si>
  <si>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</si>
  <si>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</si>
  <si>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</si>
  <si>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</si>
  <si>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</si>
  <si>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</si>
  <si>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</si>
  <si>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</si>
  <si>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</si>
  <si>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</si>
  <si>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</si>
  <si>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</si>
  <si>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</si>
  <si>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</si>
  <si>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</si>
  <si>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</si>
  <si>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</si>
  <si>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</si>
  <si>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</si>
  <si>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</si>
  <si>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</si>
  <si>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</si>
  <si>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</si>
  <si>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</si>
  <si>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</si>
  <si>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</si>
  <si>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</si>
  <si>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</si>
  <si>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</si>
  <si>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</si>
  <si>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</si>
  <si>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</si>
  <si>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</si>
  <si>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</si>
  <si>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</si>
  <si>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</si>
  <si>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</si>
  <si>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</si>
  <si>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</si>
  <si>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</si>
  <si>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</si>
  <si>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</si>
  <si>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</si>
  <si>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</si>
  <si>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</si>
  <si>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</si>
  <si>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</si>
  <si>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</si>
  <si>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</si>
  <si>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</si>
  <si>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</si>
  <si>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</si>
  <si>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</si>
  <si>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</si>
  <si>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</si>
  <si>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</si>
  <si>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</si>
  <si>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</si>
  <si>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</si>
  <si>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</si>
  <si>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</si>
  <si>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</si>
  <si>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</si>
  <si>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</si>
  <si>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</si>
  <si>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</si>
  <si>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</si>
  <si>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</si>
  <si>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</si>
  <si>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</si>
  <si>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</si>
  <si>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</si>
  <si>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</si>
  <si>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</si>
  <si>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</si>
  <si>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</si>
  <si>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</si>
  <si>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</si>
  <si>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</si>
  <si>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</si>
  <si>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</si>
  <si>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</si>
  <si>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</si>
  <si>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</si>
  <si>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</si>
  <si>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</si>
  <si>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</si>
  <si>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</si>
  <si>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</si>
  <si>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</si>
  <si>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</si>
  <si>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</si>
  <si>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</si>
  <si>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</si>
  <si>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</si>
  <si>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</si>
  <si>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</si>
  <si>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</si>
  <si>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</si>
  <si>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</si>
  <si>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</si>
  <si>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</si>
  <si>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</si>
  <si>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</si>
  <si>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</si>
  <si>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</si>
  <si>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</si>
  <si>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</si>
  <si>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</si>
  <si>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</si>
  <si>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</si>
  <si>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</si>
  <si>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</si>
  <si>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</si>
  <si>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</si>
  <si>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</si>
  <si>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</si>
  <si>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</si>
  <si>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</si>
  <si>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</si>
  <si>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</si>
  <si>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</si>
  <si>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</si>
  <si>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</si>
  <si>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</si>
  <si>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</si>
  <si>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</si>
  <si>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</si>
  <si>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</si>
  <si>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</si>
  <si>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</si>
  <si>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</si>
  <si>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</si>
  <si>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</si>
  <si>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</si>
  <si>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</si>
  <si>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</si>
  <si>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</si>
  <si>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</si>
  <si>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</si>
  <si>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</si>
  <si>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</si>
  <si>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</si>
  <si>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</si>
  <si>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</si>
  <si>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</si>
  <si>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</si>
  <si>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</si>
  <si>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</si>
  <si>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</si>
  <si>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</si>
  <si>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</si>
  <si>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</si>
  <si>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</si>
  <si>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</si>
  <si>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</si>
  <si>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</si>
  <si>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</si>
  <si>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</si>
  <si>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</si>
  <si>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</si>
  <si>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</si>
  <si>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</si>
  <si>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</si>
  <si>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</si>
  <si>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</si>
  <si>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</si>
  <si>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</si>
  <si>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</si>
  <si>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</si>
  <si>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</si>
  <si>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</si>
  <si>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</si>
  <si>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</si>
  <si>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</si>
  <si>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</si>
  <si>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</si>
  <si>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</si>
  <si>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</si>
  <si>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</si>
  <si>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</si>
  <si>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</si>
  <si>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</si>
  <si>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</si>
  <si>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</si>
  <si>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</si>
  <si>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</si>
  <si>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</si>
  <si>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</si>
  <si>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</si>
  <si>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</si>
  <si>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</si>
  <si>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</si>
  <si>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</si>
  <si>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</si>
  <si>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</si>
  <si>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</si>
  <si>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</si>
  <si>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</si>
  <si>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</si>
  <si>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</si>
  <si>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</si>
  <si>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</si>
  <si>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</si>
  <si>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</si>
  <si>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</si>
  <si>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</si>
  <si>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</si>
  <si>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</si>
  <si>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</si>
  <si>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</si>
  <si>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</si>
  <si>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</si>
  <si>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</si>
  <si>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</si>
  <si>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</si>
  <si>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</si>
  <si>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</si>
  <si>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</si>
  <si>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</si>
  <si>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</si>
  <si>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</si>
  <si>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</si>
  <si>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</si>
  <si>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</si>
  <si>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</si>
  <si>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</si>
  <si>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</si>
  <si>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</si>
  <si>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</si>
  <si>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</si>
  <si>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</si>
  <si>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</si>
  <si>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</si>
  <si>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</si>
  <si>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</si>
  <si>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</si>
  <si>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</si>
  <si>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</si>
  <si>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</si>
  <si>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</si>
  <si>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</si>
  <si>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</si>
  <si>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</si>
  <si>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</si>
  <si>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</si>
  <si>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</si>
  <si>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</si>
  <si>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</si>
  <si>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</si>
  <si>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</si>
  <si>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</si>
  <si>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</si>
  <si>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</si>
  <si>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</si>
  <si>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</si>
  <si>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</si>
  <si>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</si>
  <si>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</si>
  <si>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</si>
  <si>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</si>
  <si>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</si>
  <si>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</si>
  <si>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</si>
  <si>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</si>
  <si>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</si>
  <si>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</si>
  <si>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</si>
  <si>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</si>
  <si>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</si>
  <si>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</si>
  <si>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</si>
  <si>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</si>
  <si>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</si>
  <si>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</si>
  <si>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</si>
  <si>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</si>
  <si>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</si>
  <si>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</si>
  <si>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</si>
  <si>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</si>
  <si>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</si>
  <si>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</si>
  <si>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</si>
  <si>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</si>
  <si>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</si>
  <si>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</si>
  <si>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</si>
  <si>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</si>
  <si>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</si>
  <si>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</si>
  <si>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</si>
  <si>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</si>
  <si>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</si>
  <si>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</si>
  <si>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</si>
  <si>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</si>
  <si>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</si>
  <si>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</si>
  <si>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</si>
  <si>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</si>
  <si>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</si>
  <si>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</si>
  <si>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</si>
  <si>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</si>
  <si>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</si>
  <si>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</si>
  <si>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</si>
  <si>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</si>
  <si>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</si>
  <si>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</si>
  <si>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</si>
  <si>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</si>
  <si>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</si>
  <si>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</si>
  <si>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</si>
  <si>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</si>
  <si>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</si>
  <si>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</si>
  <si>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</si>
  <si>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</si>
  <si>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</si>
  <si>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</si>
  <si>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</si>
  <si>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</si>
  <si>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</si>
  <si>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</si>
  <si>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</si>
  <si>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</si>
  <si>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</si>
  <si>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</si>
  <si>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</si>
  <si>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</si>
  <si>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</si>
  <si>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</si>
  <si>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</si>
  <si>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</si>
  <si>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</si>
  <si>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</si>
  <si>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</si>
  <si>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</si>
  <si>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</si>
  <si>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</si>
  <si>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</si>
  <si>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</si>
  <si>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</si>
  <si>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</si>
  <si>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</si>
  <si>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</si>
  <si>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</si>
  <si>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</si>
  <si>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</si>
  <si>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</si>
  <si>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</si>
  <si>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</si>
  <si>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</si>
  <si>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</si>
  <si>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</si>
  <si>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</si>
  <si>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</si>
  <si>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</si>
  <si>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</si>
  <si>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</si>
  <si>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</si>
  <si>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</si>
  <si>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</si>
  <si>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</si>
  <si>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</si>
  <si>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</si>
  <si>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</si>
  <si>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</si>
  <si>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</si>
  <si>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</si>
  <si>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</si>
  <si>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</si>
  <si>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</si>
  <si>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</si>
  <si>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</si>
  <si>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</si>
  <si>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</si>
  <si>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</si>
  <si>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</si>
  <si>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</si>
  <si>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</si>
  <si>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</si>
  <si>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</si>
  <si>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</si>
  <si>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</si>
  <si>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</si>
  <si>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</si>
  <si>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</si>
  <si>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</si>
  <si>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</si>
  <si>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</si>
  <si>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</si>
  <si>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</si>
  <si>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</si>
  <si>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</si>
  <si>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</si>
  <si>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</si>
  <si>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</si>
  <si>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</si>
  <si>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</si>
  <si>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</si>
  <si>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</si>
  <si>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</si>
  <si>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</si>
  <si>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</si>
  <si>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</si>
  <si>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</si>
  <si>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</si>
  <si>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</si>
  <si>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</si>
  <si>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</si>
  <si>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</si>
  <si>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</si>
  <si>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</si>
  <si>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</si>
  <si>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</si>
  <si>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</si>
  <si>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</si>
  <si>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</si>
  <si>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</si>
  <si>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</si>
  <si>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</si>
  <si>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</si>
  <si>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</si>
  <si>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</si>
  <si>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</si>
  <si>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</si>
  <si>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</si>
  <si>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</si>
  <si>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</si>
  <si>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</si>
  <si>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</si>
  <si>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</si>
  <si>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</si>
  <si>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</si>
  <si>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</si>
  <si>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</si>
  <si>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</si>
  <si>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</si>
  <si>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</si>
  <si>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</si>
  <si>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</si>
  <si>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</si>
  <si>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</si>
  <si>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</si>
  <si>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</si>
  <si>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</si>
  <si>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</si>
  <si>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</si>
  <si>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</si>
  <si>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</si>
  <si>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</si>
  <si>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</si>
  <si>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</si>
  <si>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</si>
  <si>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</si>
  <si>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</si>
  <si>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</si>
  <si>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</si>
  <si>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</si>
  <si>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</si>
  <si>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</si>
  <si>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</si>
  <si>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</si>
  <si>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</si>
  <si>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</si>
  <si>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</si>
  <si>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</si>
  <si>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</si>
  <si>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</si>
  <si>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</si>
  <si>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</si>
  <si>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</si>
  <si>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</si>
  <si>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</si>
  <si>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</si>
  <si>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</si>
  <si>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</si>
  <si>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</si>
  <si>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</si>
  <si>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</si>
  <si>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</si>
  <si>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</si>
  <si>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</si>
  <si>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</si>
  <si>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</si>
  <si>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</si>
  <si>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</si>
  <si>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</si>
  <si>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</si>
  <si>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</si>
  <si>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</si>
  <si>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</si>
  <si>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</si>
  <si>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</si>
  <si>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</si>
  <si>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</si>
  <si>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</si>
  <si>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</si>
  <si>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</si>
  <si>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</si>
  <si>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</si>
  <si>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</si>
  <si>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</si>
  <si>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</si>
  <si>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</si>
  <si>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</si>
  <si>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</si>
  <si>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</si>
  <si>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</si>
  <si>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</si>
  <si>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</si>
  <si>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</si>
  <si>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</si>
  <si>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</si>
  <si>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</si>
  <si>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</si>
  <si>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</si>
  <si>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</si>
  <si>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</si>
  <si>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</si>
  <si>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</si>
  <si>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</si>
  <si>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</si>
  <si>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</si>
  <si>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</si>
  <si>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</si>
  <si>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</si>
  <si>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</si>
  <si>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</si>
  <si>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</si>
  <si>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</si>
  <si>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</si>
  <si>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</si>
  <si>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</si>
  <si>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</si>
  <si>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</si>
  <si>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</si>
  <si>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</si>
  <si>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</si>
  <si>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</si>
  <si>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</si>
  <si>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</si>
  <si>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</si>
  <si>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</si>
  <si>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</si>
  <si>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</si>
  <si>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</si>
  <si>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</si>
  <si>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</si>
  <si>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</si>
  <si>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</si>
  <si>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</si>
  <si>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</si>
  <si>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</si>
  <si>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</si>
  <si>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</si>
  <si>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</si>
  <si>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</si>
  <si>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</si>
  <si>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</si>
  <si>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</si>
  <si>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</si>
  <si>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</si>
  <si>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</si>
  <si>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</si>
  <si>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</si>
  <si>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</si>
  <si>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</si>
  <si>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</si>
  <si>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</si>
  <si>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</si>
  <si>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</si>
  <si>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</si>
  <si>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</si>
  <si>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</si>
  <si>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</si>
  <si>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</si>
  <si>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</si>
  <si>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</si>
  <si>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</si>
  <si>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</si>
  <si>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</si>
  <si>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</si>
  <si>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</si>
  <si>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</si>
  <si>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</si>
  <si>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</si>
  <si>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</si>
  <si>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</si>
  <si>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</si>
  <si>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</si>
  <si>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</si>
  <si>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</si>
  <si>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</si>
  <si>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</si>
  <si>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</si>
  <si>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</si>
  <si>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</si>
  <si>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</si>
  <si>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</si>
  <si>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</si>
  <si>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</si>
  <si>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</si>
  <si>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</si>
  <si>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</si>
  <si>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</si>
  <si>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</si>
  <si>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</si>
  <si>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</si>
  <si>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</si>
  <si>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</si>
  <si>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</si>
  <si>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</si>
  <si>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</si>
  <si>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</si>
  <si>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</si>
  <si>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</si>
  <si>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</si>
  <si>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</si>
  <si>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</si>
  <si>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</si>
  <si>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</si>
  <si>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</si>
  <si>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</si>
  <si>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</si>
  <si>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</si>
  <si>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</si>
  <si>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</si>
  <si>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</si>
  <si>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</si>
  <si>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</si>
  <si>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</si>
  <si>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</si>
  <si>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</si>
  <si>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</si>
  <si>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</si>
  <si>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</si>
  <si>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</si>
  <si>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</si>
  <si>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</si>
  <si>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</si>
  <si>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</si>
  <si>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</si>
  <si>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</si>
  <si>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</si>
  <si>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</si>
  <si>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</si>
  <si>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</si>
  <si>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</si>
  <si>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</si>
  <si>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</si>
  <si>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</si>
  <si>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</si>
  <si>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</si>
  <si>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</si>
  <si>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</si>
  <si>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</si>
  <si>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</si>
  <si>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</si>
  <si>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</si>
  <si>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</si>
  <si>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</si>
  <si>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</si>
  <si>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</si>
  <si>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</si>
  <si>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</si>
  <si>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</si>
  <si>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</si>
  <si>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</si>
  <si>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</si>
  <si>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</si>
  <si>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</si>
  <si>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</si>
  <si>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</si>
  <si>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</si>
  <si>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</si>
  <si>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</si>
  <si>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</si>
  <si>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</si>
  <si>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</si>
  <si>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</si>
  <si>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</si>
  <si>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</si>
  <si>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</si>
  <si>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</si>
  <si>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</si>
  <si>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</si>
  <si>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</si>
  <si>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</si>
  <si>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</si>
  <si>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</si>
  <si>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</si>
  <si>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</si>
  <si>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</si>
  <si>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</si>
  <si>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</si>
  <si>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</si>
  <si>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</si>
  <si>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</si>
  <si>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</si>
  <si>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</si>
  <si>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</si>
  <si>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</si>
  <si>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</si>
  <si>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</si>
  <si>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</si>
  <si>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</si>
  <si>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</si>
  <si>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</si>
  <si>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</si>
  <si>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</si>
  <si>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</si>
  <si>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</si>
  <si>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</si>
  <si>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</si>
  <si>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</si>
  <si>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</si>
  <si>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</si>
  <si>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</si>
  <si>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</si>
  <si>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</si>
  <si>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</si>
  <si>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</si>
  <si>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</si>
  <si>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</si>
  <si>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</si>
  <si>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</si>
  <si>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</si>
  <si>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</si>
  <si>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</si>
  <si>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</si>
  <si>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</si>
  <si>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</si>
  <si>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</si>
  <si>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</si>
  <si>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</si>
  <si>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</si>
  <si>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</si>
  <si>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</si>
  <si>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</si>
  <si>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</si>
  <si>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</si>
  <si>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</si>
  <si>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</si>
  <si>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</si>
  <si>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</si>
  <si>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</si>
  <si>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</si>
  <si>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</si>
  <si>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</si>
  <si>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</si>
  <si>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</si>
  <si>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</si>
  <si>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</si>
  <si>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</si>
  <si>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</si>
  <si>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</si>
  <si>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</si>
  <si>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</si>
  <si>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</si>
  <si>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</si>
  <si>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</si>
  <si>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</si>
  <si>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</si>
  <si>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</si>
  <si>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</si>
  <si>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</si>
  <si>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</si>
  <si>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</si>
  <si>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</si>
  <si>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</si>
  <si>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</si>
  <si>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</si>
  <si>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</si>
  <si>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</si>
  <si>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</si>
  <si>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</si>
  <si>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</si>
  <si>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</si>
  <si>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</si>
  <si>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</si>
  <si>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</si>
  <si>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</si>
  <si>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</si>
  <si>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</si>
  <si>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</si>
  <si>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</si>
  <si>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</si>
  <si>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</si>
  <si>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</si>
  <si>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</si>
  <si>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</si>
  <si>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</si>
  <si>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</si>
  <si>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</si>
  <si>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</si>
  <si>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</si>
  <si>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</si>
  <si>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</si>
  <si>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</si>
  <si>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</si>
  <si>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</si>
  <si>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</si>
  <si>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</si>
  <si>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</si>
  <si>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</si>
  <si>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</si>
  <si>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</si>
  <si>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</si>
  <si>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</si>
  <si>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</si>
  <si>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</si>
  <si>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</si>
  <si>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</si>
  <si>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</si>
  <si>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</si>
  <si>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</si>
  <si>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</si>
  <si>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</si>
  <si>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</si>
  <si>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</si>
  <si>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</si>
  <si>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</si>
  <si>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</si>
  <si>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</si>
  <si>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</si>
  <si>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</si>
  <si>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</si>
  <si>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</si>
  <si>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</si>
  <si>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</si>
  <si>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</si>
  <si>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</si>
  <si>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</si>
  <si>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</si>
  <si>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</si>
  <si>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</si>
  <si>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</si>
  <si>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</si>
  <si>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</si>
  <si>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</si>
  <si>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</si>
  <si>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</si>
  <si>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</si>
  <si>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</si>
  <si>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</si>
  <si>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</si>
  <si>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</si>
  <si>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</si>
  <si>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</si>
  <si>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</si>
  <si>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</si>
  <si>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</si>
  <si>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</si>
  <si>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</si>
  <si>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</si>
  <si>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</si>
  <si>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</si>
  <si>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</si>
  <si>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</si>
  <si>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</si>
  <si>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</si>
  <si>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</si>
  <si>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</si>
  <si>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</si>
  <si>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</si>
  <si>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</si>
  <si>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</si>
  <si>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</si>
  <si>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</si>
  <si>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</si>
  <si>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</si>
  <si>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</si>
  <si>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</si>
  <si>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</si>
  <si>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</si>
  <si>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</si>
  <si>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</si>
  <si>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</si>
  <si>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</si>
  <si>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</si>
  <si>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</si>
  <si>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</si>
  <si>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</si>
  <si>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</si>
  <si>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</si>
  <si>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</si>
  <si>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</si>
  <si>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</si>
  <si>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</si>
  <si>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</si>
  <si>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</si>
  <si>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</si>
  <si>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</si>
  <si>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</si>
  <si>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</si>
  <si>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</si>
  <si>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</si>
  <si>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</si>
  <si>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</si>
  <si>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</si>
  <si>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</si>
  <si>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</si>
  <si>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</si>
  <si>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</si>
  <si>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</si>
  <si>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</si>
  <si>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</si>
  <si>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</si>
  <si>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</si>
  <si>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</si>
  <si>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</si>
  <si>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</si>
  <si>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</si>
  <si>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</si>
  <si>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</si>
  <si>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</si>
  <si>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</si>
  <si>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</si>
  <si>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</si>
  <si>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</si>
  <si>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</si>
  <si>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</si>
  <si>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</si>
  <si>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</si>
  <si>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</si>
  <si>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</si>
  <si>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</si>
  <si>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</si>
  <si>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</si>
  <si>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</si>
  <si>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</si>
  <si>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</si>
  <si>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</si>
  <si>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</si>
  <si>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</si>
  <si>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</si>
  <si>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</si>
  <si>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</si>
  <si>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</si>
  <si>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</si>
  <si>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</si>
  <si>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</si>
  <si>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</si>
  <si>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</si>
  <si>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</si>
  <si>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</si>
  <si>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</si>
  <si>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</si>
  <si>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</si>
  <si>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</si>
  <si>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</si>
  <si>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</si>
  <si>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</si>
  <si>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</si>
  <si>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</si>
  <si>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</si>
  <si>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</si>
  <si>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</si>
  <si>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</si>
  <si>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</si>
  <si>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</si>
  <si>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</si>
  <si>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</si>
  <si>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</si>
  <si>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</si>
  <si>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</si>
  <si>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</si>
  <si>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</si>
  <si>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</si>
  <si>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</si>
  <si>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</si>
  <si>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</si>
  <si>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</si>
  <si>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</si>
  <si>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</si>
  <si>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</si>
  <si>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</si>
  <si>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</si>
  <si>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</si>
  <si>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</si>
  <si>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</si>
  <si>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</si>
  <si>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</si>
  <si>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</si>
  <si>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</si>
  <si>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</si>
  <si>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</si>
  <si>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</si>
  <si>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</si>
  <si>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</si>
  <si>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</si>
  <si>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</si>
  <si>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</si>
  <si>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</si>
  <si>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</si>
  <si>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</si>
  <si>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</si>
  <si>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</si>
  <si>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</si>
  <si>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</si>
  <si>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</si>
  <si>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</si>
  <si>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</si>
  <si>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</si>
  <si>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</si>
  <si>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</si>
  <si>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</si>
  <si>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</si>
  <si>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</si>
  <si>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</si>
  <si>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</si>
  <si>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</si>
  <si>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</si>
  <si>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</si>
  <si>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</si>
  <si>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</si>
  <si>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</si>
  <si>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</si>
  <si>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</si>
  <si>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</si>
  <si>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</si>
  <si>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</si>
  <si>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</si>
  <si>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</si>
  <si>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</si>
  <si>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</si>
  <si>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</si>
  <si>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</si>
  <si>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</si>
  <si>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</si>
  <si>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</si>
  <si>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</si>
  <si>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</si>
  <si>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</si>
  <si>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</si>
  <si>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</si>
  <si>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</si>
  <si>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</si>
  <si>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</si>
  <si>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</si>
  <si>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</si>
  <si>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</si>
  <si>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</si>
  <si>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</si>
  <si>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</si>
  <si>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</si>
  <si>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</si>
  <si>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</si>
  <si>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</si>
  <si>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</si>
  <si>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</si>
  <si>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</si>
  <si>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</si>
  <si>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</si>
  <si>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</si>
  <si>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</si>
  <si>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</si>
  <si>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</si>
  <si>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</si>
  <si>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</si>
  <si>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</si>
  <si>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</si>
  <si>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</si>
  <si>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</si>
  <si>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</si>
  <si>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</si>
  <si>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</si>
  <si>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</si>
  <si>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</si>
  <si>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</si>
  <si>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</si>
  <si>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</si>
  <si>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</si>
  <si>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</si>
  <si>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</si>
  <si>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</si>
  <si>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</si>
  <si>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</si>
  <si>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</si>
  <si>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</si>
  <si>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</si>
  <si>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</si>
  <si>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</si>
  <si>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</si>
  <si>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</si>
  <si>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</si>
  <si>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</si>
  <si>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</si>
  <si>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</si>
  <si>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</si>
  <si>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</si>
  <si>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</si>
  <si>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</si>
  <si>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</si>
  <si>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</si>
  <si>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</si>
  <si>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</si>
  <si>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</si>
  <si>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</si>
  <si>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</si>
  <si>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</si>
  <si>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</si>
  <si>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</si>
  <si>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</si>
  <si>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</si>
  <si>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</si>
  <si>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</si>
  <si>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</si>
  <si>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</si>
  <si>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</si>
  <si>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</si>
  <si>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</si>
  <si>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</si>
  <si>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</si>
  <si>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</si>
  <si>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</si>
  <si>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</si>
  <si>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</si>
  <si>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</si>
  <si>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</si>
  <si>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</si>
  <si>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</si>
  <si>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</si>
  <si>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</si>
  <si>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</si>
  <si>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</si>
  <si>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</si>
  <si>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</si>
  <si>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</si>
  <si>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</si>
  <si>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</si>
  <si>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</si>
  <si>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</si>
  <si>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</si>
  <si>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</si>
  <si>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</si>
  <si>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</si>
  <si>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</si>
  <si>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</si>
  <si>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</si>
  <si>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</si>
  <si>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</si>
  <si>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</si>
  <si>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</si>
  <si>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</si>
  <si>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</si>
  <si>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</si>
  <si>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</si>
  <si>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</si>
  <si>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</si>
  <si>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</si>
  <si>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</si>
  <si>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</si>
  <si>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</si>
  <si>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</si>
  <si>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</si>
  <si>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</si>
  <si>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</si>
  <si>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</si>
  <si>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</si>
  <si>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</si>
  <si>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</si>
  <si>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</si>
  <si>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</si>
  <si>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</si>
  <si>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</si>
  <si>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</si>
  <si>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</si>
  <si>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</si>
  <si>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</si>
  <si>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</si>
  <si>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</si>
  <si>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</si>
  <si>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</si>
  <si>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</si>
  <si>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</si>
  <si>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</si>
  <si>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</si>
  <si>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</si>
  <si>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</si>
  <si>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</si>
  <si>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</si>
  <si>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</si>
  <si>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</si>
  <si>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</si>
  <si>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</si>
  <si>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</si>
  <si>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</si>
  <si>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</si>
  <si>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</si>
  <si>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</si>
  <si>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</si>
  <si>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</si>
  <si>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</si>
  <si>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</si>
  <si>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</si>
  <si>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</si>
  <si>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</si>
  <si>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</si>
  <si>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</si>
  <si>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</si>
  <si>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</si>
  <si>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</si>
  <si>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</si>
  <si>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</si>
  <si>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</si>
  <si>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</si>
  <si>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</si>
  <si>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</si>
  <si>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</si>
  <si>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</si>
  <si>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</si>
  <si>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</si>
  <si>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</si>
  <si>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</si>
  <si>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</si>
  <si>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</si>
  <si>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</si>
  <si>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</si>
  <si>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</si>
  <si>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</si>
  <si>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</si>
  <si>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</si>
  <si>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</si>
  <si>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</si>
  <si>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</si>
  <si>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</si>
  <si>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</si>
  <si>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</si>
  <si>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</si>
  <si>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</si>
  <si>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</si>
  <si>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</si>
  <si>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</si>
  <si>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</si>
  <si>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</si>
  <si>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</si>
  <si>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</si>
  <si>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</si>
  <si>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</si>
  <si>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</si>
  <si>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</si>
  <si>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</si>
  <si>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</si>
  <si>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</si>
  <si>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</si>
  <si>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</si>
  <si>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</si>
  <si>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</si>
  <si>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</si>
  <si>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</si>
  <si>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</si>
  <si>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</si>
  <si>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</si>
  <si>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</si>
  <si>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</si>
  <si>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</si>
  <si>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</si>
  <si>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</si>
  <si>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</si>
  <si>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</si>
  <si>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</si>
  <si>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</si>
  <si>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</si>
  <si>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</si>
  <si>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</si>
  <si>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</si>
  <si>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</si>
  <si>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</si>
  <si>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</si>
  <si>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</si>
  <si>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</si>
  <si>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</si>
  <si>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</si>
  <si>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</si>
  <si>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</si>
  <si>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</si>
  <si>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</si>
  <si>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</si>
  <si>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</si>
  <si>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</si>
  <si>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</si>
  <si>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</si>
  <si>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</si>
  <si>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</si>
  <si>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</si>
  <si>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</si>
  <si>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</si>
  <si>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</si>
  <si>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</si>
  <si>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</si>
  <si>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</si>
  <si>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</si>
  <si>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</si>
  <si>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</si>
  <si>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</si>
  <si>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</si>
  <si>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</si>
  <si>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</si>
  <si>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</si>
  <si>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</si>
  <si>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</si>
  <si>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</si>
  <si>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</si>
  <si>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</si>
  <si>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</si>
  <si>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</si>
  <si>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</si>
  <si>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</si>
  <si>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</si>
  <si>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</si>
  <si>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</si>
  <si>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</si>
  <si>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</si>
  <si>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</si>
  <si>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</si>
  <si>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</si>
  <si>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</si>
  <si>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</si>
  <si>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</si>
  <si>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</si>
  <si>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</si>
  <si>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</si>
  <si>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</si>
  <si>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</si>
  <si>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</si>
  <si>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</si>
  <si>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</si>
  <si>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</si>
  <si>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</si>
  <si>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</si>
  <si>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</si>
  <si>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</si>
  <si>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</si>
  <si>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</si>
  <si>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</si>
  <si>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</si>
  <si>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</si>
  <si>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</si>
  <si>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</si>
  <si>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</si>
  <si>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</si>
  <si>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</si>
  <si>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</si>
  <si>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</si>
  <si>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</si>
  <si>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</si>
  <si>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</si>
  <si>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</si>
  <si>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</si>
  <si>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</si>
  <si>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</si>
  <si>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</si>
  <si>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</si>
  <si>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</si>
  <si>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</si>
  <si>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</si>
  <si>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</si>
  <si>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</si>
  <si>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</si>
  <si>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</si>
  <si>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</si>
  <si>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</si>
  <si>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</si>
  <si>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</si>
  <si>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</si>
  <si>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</si>
  <si>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</si>
  <si>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</si>
  <si>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</si>
  <si>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</si>
  <si>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</si>
  <si>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</si>
  <si>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</si>
  <si>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</si>
  <si>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</si>
  <si>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</si>
  <si>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</si>
  <si>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</si>
  <si>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</si>
  <si>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</si>
  <si>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</si>
  <si>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</si>
  <si>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</si>
  <si>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</si>
  <si>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</si>
  <si>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</si>
  <si>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</si>
  <si>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</si>
  <si>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</si>
  <si>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</si>
  <si>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</si>
  <si>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</si>
  <si>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</si>
  <si>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</si>
  <si>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</si>
  <si>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</si>
  <si>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</si>
  <si>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</si>
  <si>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</si>
  <si>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</si>
  <si>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</si>
  <si>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</si>
  <si>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</si>
  <si>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</si>
  <si>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</si>
  <si>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</si>
  <si>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</si>
  <si>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</si>
  <si>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</si>
  <si>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</si>
  <si>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</si>
  <si>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</si>
  <si>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</si>
  <si>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</si>
  <si>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</si>
  <si>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</si>
  <si>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</si>
  <si>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</si>
  <si>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</si>
  <si>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</si>
  <si>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</si>
  <si>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</si>
  <si>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</si>
  <si>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</si>
  <si>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</si>
  <si>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</si>
  <si>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</si>
  <si>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</si>
  <si>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</si>
  <si>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</si>
  <si>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</si>
  <si>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</si>
  <si>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</si>
  <si>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</si>
  <si>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</si>
  <si>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</si>
  <si>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</si>
  <si>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</si>
  <si>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</si>
  <si>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</si>
  <si>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</si>
  <si>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</si>
  <si>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</si>
  <si>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</si>
  <si>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</si>
  <si>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</si>
  <si>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</si>
  <si>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</si>
  <si>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</si>
  <si>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</si>
  <si>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</si>
  <si>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</si>
  <si>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</si>
  <si>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</si>
  <si>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</si>
  <si>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</si>
  <si>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</si>
  <si>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</si>
  <si>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</si>
  <si>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</si>
  <si>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</si>
  <si>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</si>
  <si>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</si>
  <si>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</si>
  <si>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</si>
  <si>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</si>
  <si>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</si>
  <si>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</si>
  <si>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</si>
  <si>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</si>
  <si>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</si>
  <si>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</si>
  <si>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</si>
  <si>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</si>
  <si>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</si>
  <si>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</si>
  <si>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</si>
  <si>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</si>
  <si>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</si>
  <si>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</si>
  <si>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</si>
  <si>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</si>
  <si>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</si>
  <si>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</si>
  <si>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</si>
  <si>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</si>
  <si>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</si>
  <si>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</si>
  <si>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</si>
  <si>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</si>
  <si>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</si>
  <si>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</si>
  <si>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</si>
  <si>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</si>
  <si>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</si>
  <si>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</si>
  <si>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</si>
  <si>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</si>
  <si>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</si>
  <si>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</si>
  <si>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</si>
  <si>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</si>
  <si>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</si>
  <si>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</si>
  <si>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</si>
  <si>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</si>
  <si>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</si>
  <si>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</si>
  <si>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</si>
  <si>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</si>
  <si>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</si>
  <si>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</si>
  <si>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</si>
  <si>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</si>
  <si>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</si>
  <si>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</si>
  <si>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</si>
  <si>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</si>
  <si>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</si>
  <si>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</si>
  <si>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</si>
  <si>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</si>
  <si>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</si>
  <si>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</si>
  <si>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</si>
  <si>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</si>
  <si>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</si>
  <si>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</si>
  <si>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</si>
  <si>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</si>
  <si>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</si>
  <si>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</si>
  <si>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</si>
  <si>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</si>
  <si>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</si>
  <si>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</si>
  <si>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</si>
  <si>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</si>
  <si>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</si>
  <si>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</si>
  <si>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</si>
  <si>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</si>
  <si>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</si>
  <si>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</si>
  <si>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</si>
  <si>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</si>
  <si>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</si>
  <si>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</si>
  <si>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</si>
  <si>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</si>
  <si>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</si>
  <si>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</si>
  <si>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</si>
  <si>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</si>
  <si>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</si>
  <si>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</si>
  <si>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</si>
  <si>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</si>
  <si>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</si>
  <si>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</si>
  <si>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</si>
  <si>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</si>
  <si>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</si>
  <si>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</si>
  <si>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</si>
  <si>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</si>
  <si>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</si>
  <si>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</si>
  <si>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</si>
  <si>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</si>
  <si>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</si>
  <si>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</si>
  <si>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</si>
  <si>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</si>
  <si>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</si>
  <si>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</si>
  <si>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</si>
  <si>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</si>
  <si>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</si>
  <si>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</si>
  <si>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</si>
  <si>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</si>
  <si>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</si>
  <si>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</si>
  <si>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</si>
  <si>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</si>
  <si>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</si>
  <si>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</si>
  <si>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</si>
  <si>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</si>
  <si>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</si>
  <si>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</si>
  <si>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</si>
  <si>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</si>
  <si>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</si>
  <si>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</si>
  <si>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</si>
  <si>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</si>
  <si>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</si>
  <si>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</si>
  <si>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</si>
  <si>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</si>
  <si>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</si>
  <si>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</si>
  <si>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</si>
  <si>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</si>
  <si>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</si>
  <si>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</si>
  <si>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</si>
  <si>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</si>
  <si>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</si>
  <si>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</si>
  <si>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</si>
  <si>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</si>
  <si>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</si>
  <si>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</si>
  <si>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</si>
  <si>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</si>
  <si>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</si>
  <si>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</si>
  <si>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</si>
  <si>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</si>
  <si>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</si>
  <si>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</si>
  <si>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</si>
  <si>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</si>
  <si>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</si>
  <si>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</si>
  <si>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</si>
  <si>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</si>
  <si>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</si>
  <si>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</si>
  <si>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</si>
  <si>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</si>
  <si>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</si>
  <si>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</si>
  <si>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</si>
  <si>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</si>
  <si>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</si>
  <si>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</si>
  <si>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</si>
  <si>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</si>
  <si>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</si>
  <si>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</si>
  <si>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</si>
  <si>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</si>
  <si>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</si>
  <si>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</si>
  <si>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</si>
  <si>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</si>
  <si>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</si>
  <si>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</si>
  <si>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</si>
  <si>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</si>
  <si>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</si>
  <si>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</si>
  <si>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</si>
  <si>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</si>
  <si>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</si>
  <si>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</si>
  <si>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</si>
  <si>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</si>
  <si>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</si>
  <si>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</si>
  <si>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</si>
  <si>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</si>
  <si>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</si>
  <si>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</si>
  <si>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</si>
  <si>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</si>
  <si>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</si>
  <si>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</si>
  <si>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</si>
  <si>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</si>
  <si>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</si>
  <si>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</si>
  <si>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</si>
  <si>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</si>
  <si>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</si>
  <si>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</si>
  <si>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</si>
  <si>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</si>
  <si>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</si>
  <si>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</si>
  <si>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</si>
  <si>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</si>
  <si>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</si>
  <si>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</si>
  <si>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</si>
  <si>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</si>
  <si>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</si>
  <si>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</si>
  <si>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</si>
  <si>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</si>
  <si>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</si>
  <si>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</si>
  <si>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</si>
  <si>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</si>
  <si>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</si>
  <si>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</si>
  <si>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</si>
  <si>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</si>
  <si>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</si>
  <si>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</si>
  <si>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</si>
  <si>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</si>
  <si>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</si>
  <si>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</si>
  <si>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</si>
  <si>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</si>
  <si>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</si>
  <si>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</si>
  <si>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</si>
  <si>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</si>
  <si>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</si>
  <si>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</si>
  <si>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</si>
  <si>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</si>
  <si>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</si>
  <si>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</si>
  <si>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</si>
  <si>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</si>
  <si>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</si>
  <si>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</si>
  <si>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</si>
  <si>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</si>
  <si>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</si>
  <si>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</si>
  <si>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</si>
  <si>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</si>
  <si>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</si>
  <si>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</si>
  <si>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</si>
  <si>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</si>
  <si>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</si>
  <si>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</si>
  <si>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</si>
  <si>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</si>
  <si>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</si>
  <si>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</si>
  <si>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</si>
  <si>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</si>
  <si>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</si>
  <si>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</si>
  <si>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</si>
  <si>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</si>
  <si>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</si>
  <si>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</si>
  <si>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</si>
  <si>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</si>
  <si>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</si>
  <si>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</si>
  <si>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</si>
  <si>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</si>
  <si>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</si>
  <si>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</si>
  <si>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</si>
  <si>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</si>
  <si>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</si>
  <si>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</si>
  <si>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</si>
  <si>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</si>
  <si>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</si>
  <si>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</si>
  <si>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</si>
  <si>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</si>
  <si>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</si>
  <si>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</si>
  <si>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</si>
  <si>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</si>
  <si>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</si>
  <si>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</si>
  <si>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</si>
  <si>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</si>
  <si>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</si>
  <si>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</si>
  <si>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</si>
  <si>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</si>
  <si>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</si>
  <si>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</si>
  <si>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</si>
  <si>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</si>
  <si>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</si>
  <si>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</si>
  <si>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</si>
  <si>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</si>
  <si>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</si>
  <si>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</si>
  <si>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</si>
  <si>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</si>
  <si>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</si>
  <si>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</si>
  <si>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</si>
  <si>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</si>
  <si>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</si>
  <si>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</si>
  <si>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</si>
  <si>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</si>
  <si>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</si>
  <si>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</si>
  <si>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</si>
  <si>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</si>
  <si>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</si>
  <si>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</si>
  <si>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</si>
  <si>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</si>
  <si>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</si>
  <si>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</si>
  <si>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</si>
  <si>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</si>
  <si>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</si>
  <si>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</si>
  <si>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</si>
  <si>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</si>
  <si>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</si>
  <si>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</si>
  <si>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</si>
  <si>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</si>
  <si>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</si>
  <si>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</si>
  <si>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</si>
  <si>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</si>
  <si>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</si>
  <si>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</si>
  <si>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</si>
  <si>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</si>
  <si>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</si>
  <si>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</si>
  <si>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</si>
  <si>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</si>
  <si>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</si>
  <si>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</si>
  <si>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</si>
  <si>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</si>
  <si>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</si>
  <si>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</si>
  <si>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</si>
  <si>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</si>
  <si>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</si>
  <si>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</si>
  <si>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</si>
  <si>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</si>
  <si>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</si>
  <si>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</si>
  <si>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</si>
  <si>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</si>
  <si>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</si>
  <si>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</si>
  <si>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</si>
  <si>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</si>
  <si>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</si>
  <si>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</si>
  <si>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</si>
  <si>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</si>
  <si>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</si>
  <si>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</si>
  <si>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</si>
  <si>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</si>
  <si>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</si>
  <si>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</si>
  <si>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</si>
  <si>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</si>
  <si>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</si>
  <si>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</si>
  <si>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</si>
  <si>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</si>
  <si>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</si>
  <si>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</si>
  <si>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</si>
  <si>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</si>
  <si>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</si>
  <si>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</si>
  <si>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</si>
  <si>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</si>
  <si>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</si>
  <si>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</si>
  <si>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</si>
  <si>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</si>
  <si>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</si>
  <si>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</si>
  <si>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</si>
  <si>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</si>
  <si>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</si>
  <si>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</si>
  <si>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</si>
  <si>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</si>
  <si>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</si>
  <si>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</si>
  <si>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</si>
  <si>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</si>
  <si>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</si>
  <si>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</si>
  <si>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</si>
  <si>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</si>
  <si>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</si>
  <si>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</si>
  <si>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</si>
  <si>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</si>
  <si>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</si>
  <si>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</si>
  <si>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</si>
  <si>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</si>
  <si>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</si>
  <si>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</si>
  <si>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</si>
  <si>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</si>
  <si>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</si>
  <si>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</si>
  <si>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</si>
  <si>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</si>
  <si>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</si>
  <si>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</si>
  <si>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</si>
  <si>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</si>
  <si>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</si>
  <si>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</si>
  <si>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</si>
  <si>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</si>
  <si>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</si>
  <si>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</si>
  <si>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</si>
  <si>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</si>
  <si>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</si>
  <si>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</si>
  <si>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</si>
  <si>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</si>
  <si>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</si>
  <si>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</si>
  <si>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</si>
  <si>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</si>
  <si>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</si>
  <si>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</si>
  <si>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</si>
  <si>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</si>
  <si>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</si>
  <si>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</si>
  <si>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</si>
  <si>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</si>
  <si>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</si>
  <si>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</si>
  <si>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</si>
  <si>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</si>
  <si>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</si>
  <si>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</si>
  <si>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</si>
  <si>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</si>
  <si>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</si>
  <si>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</si>
  <si>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</si>
  <si>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</si>
  <si>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</si>
  <si>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</si>
  <si>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</si>
  <si>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</si>
  <si>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</si>
  <si>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</si>
  <si>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</si>
  <si>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</si>
  <si>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</si>
  <si>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</si>
  <si>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</si>
  <si>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</si>
  <si>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</si>
  <si>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</si>
  <si>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</si>
  <si>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</si>
  <si>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</si>
  <si>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</si>
  <si>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</si>
  <si>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</si>
  <si>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</si>
  <si>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</si>
  <si>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</si>
  <si>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</si>
  <si>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</si>
  <si>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</si>
  <si>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</si>
  <si>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</si>
  <si>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</si>
  <si>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</si>
  <si>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</si>
  <si>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</si>
  <si>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</si>
  <si>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</si>
  <si>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</si>
  <si>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</si>
  <si>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</si>
  <si>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</si>
  <si>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</si>
  <si>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</si>
  <si>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</si>
  <si>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</si>
  <si>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</si>
  <si>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</si>
  <si>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</si>
  <si>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</si>
  <si>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</si>
  <si>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</si>
  <si>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</si>
  <si>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</si>
  <si>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</si>
  <si>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</si>
  <si>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</si>
  <si>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</si>
  <si>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</si>
  <si>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</si>
  <si>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</si>
  <si>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</si>
  <si>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</si>
  <si>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</si>
  <si>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</si>
  <si>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</si>
  <si>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</si>
  <si>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</si>
  <si>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</si>
  <si>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</si>
  <si>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</si>
  <si>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</si>
  <si>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</si>
  <si>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</si>
  <si>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</si>
  <si>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</si>
  <si>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</si>
  <si>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</si>
  <si>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</si>
  <si>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</si>
  <si>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</si>
  <si>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</si>
  <si>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</si>
  <si>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</si>
  <si>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</si>
  <si>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</si>
  <si>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</si>
  <si>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</si>
  <si>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</si>
  <si>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</si>
  <si>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</si>
  <si>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</si>
  <si>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</si>
  <si>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</si>
  <si>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</si>
  <si>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</si>
  <si>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</si>
  <si>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</si>
  <si>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</si>
  <si>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</si>
  <si>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</si>
  <si>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</si>
  <si>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</si>
  <si>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</si>
  <si>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</si>
  <si>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</si>
  <si>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</si>
  <si>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</si>
  <si>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</si>
  <si>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</si>
  <si>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</si>
  <si>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</si>
  <si>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</si>
  <si>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</si>
  <si>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</si>
  <si>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</si>
  <si>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</si>
  <si>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</si>
  <si>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</si>
  <si>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</si>
  <si>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</si>
  <si>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</si>
  <si>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</si>
  <si>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</si>
  <si>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</si>
  <si>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</si>
  <si>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</si>
  <si>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</si>
  <si>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</si>
  <si>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</si>
  <si>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</si>
  <si>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</si>
  <si>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</si>
  <si>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</si>
  <si>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</si>
  <si>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</si>
  <si>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</si>
  <si>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</si>
  <si>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</si>
  <si>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</si>
  <si>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</si>
  <si>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</si>
  <si>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</si>
  <si>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</si>
  <si>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</si>
  <si>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</si>
  <si>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</si>
  <si>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</si>
  <si>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</si>
  <si>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</si>
  <si>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</si>
  <si>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</si>
  <si>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</si>
  <si>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</si>
  <si>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</si>
  <si>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</si>
  <si>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</si>
  <si>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</si>
  <si>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</si>
  <si>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</si>
  <si>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</si>
  <si>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</si>
  <si>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</si>
  <si>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</si>
  <si>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</si>
  <si>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</si>
  <si>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</si>
  <si>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</si>
  <si>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</si>
  <si>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</si>
  <si>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</si>
  <si>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</si>
  <si>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</si>
  <si>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</si>
  <si>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</si>
  <si>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</si>
  <si>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</si>
  <si>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</si>
  <si>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</si>
  <si>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</si>
  <si>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</si>
  <si>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</si>
  <si>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</si>
  <si>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</si>
  <si>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</si>
  <si>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</si>
  <si>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</si>
  <si>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</si>
  <si>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</si>
  <si>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</si>
  <si>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</si>
  <si>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</si>
  <si>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</si>
  <si>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</si>
  <si>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</si>
  <si>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</si>
  <si>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</si>
  <si>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</si>
  <si>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</si>
  <si>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</si>
  <si>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</si>
  <si>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</si>
  <si>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</si>
  <si>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</si>
  <si>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</si>
  <si>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</si>
  <si>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</si>
  <si>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</si>
  <si>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</si>
  <si>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</si>
  <si>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</si>
  <si>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</si>
  <si>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</si>
  <si>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</si>
  <si>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</si>
  <si>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</si>
  <si>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</si>
  <si>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</si>
  <si>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</si>
  <si>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</si>
  <si>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</si>
  <si>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</si>
  <si>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</si>
  <si>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</si>
  <si>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</si>
  <si>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</si>
  <si>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</si>
  <si>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</si>
  <si>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</si>
  <si>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</si>
  <si>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</si>
  <si>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</si>
  <si>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</si>
  <si>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</si>
  <si>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</si>
  <si>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</si>
  <si>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</si>
  <si>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</si>
  <si>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</si>
  <si>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</si>
  <si>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</si>
  <si>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</si>
  <si>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</si>
  <si>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</si>
  <si>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</si>
  <si>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</si>
  <si>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</si>
  <si>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</si>
  <si>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</si>
  <si>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</si>
  <si>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</si>
  <si>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</si>
  <si>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</si>
  <si>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</si>
  <si>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</si>
  <si>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</si>
  <si>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</si>
  <si>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</si>
  <si>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</si>
  <si>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</si>
  <si>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</si>
  <si>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</si>
  <si>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</si>
  <si>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</si>
  <si>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</si>
  <si>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</si>
  <si>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</si>
  <si>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</si>
  <si>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</si>
  <si>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</si>
  <si>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</si>
  <si>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</si>
  <si>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</si>
  <si>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</si>
  <si>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</si>
  <si>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</si>
  <si>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</si>
  <si>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</si>
  <si>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</si>
  <si>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</si>
  <si>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</si>
  <si>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</si>
  <si>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</si>
  <si>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</si>
  <si>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</si>
  <si>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</si>
  <si>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</si>
  <si>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</si>
  <si>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</si>
  <si>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</si>
  <si>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</si>
  <si>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</si>
  <si>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</si>
  <si>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</si>
  <si>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</si>
  <si>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</si>
  <si>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</si>
  <si>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</si>
  <si>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</si>
  <si>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</si>
  <si>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</si>
  <si>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</si>
  <si>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</si>
  <si>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</si>
  <si>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</si>
  <si>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</si>
  <si>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</si>
  <si>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</si>
  <si>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</si>
  <si>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</si>
  <si>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</si>
  <si>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</si>
  <si>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</si>
  <si>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</si>
  <si>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</si>
  <si>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</si>
  <si>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</si>
  <si>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</si>
  <si>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</si>
  <si>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</si>
  <si>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</si>
  <si>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</si>
  <si>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</si>
  <si>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</si>
  <si>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</si>
  <si>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</si>
  <si>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</si>
  <si>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</si>
  <si>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</si>
  <si>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</si>
  <si>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</si>
  <si>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</si>
  <si>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</si>
  <si>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</si>
  <si>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</si>
  <si>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</si>
  <si>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</si>
  <si>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</si>
  <si>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</si>
  <si>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</si>
  <si>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</si>
  <si>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</si>
  <si>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</si>
  <si>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</si>
  <si>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</si>
  <si>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</si>
  <si>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</si>
  <si>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</si>
  <si>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</si>
  <si>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</si>
  <si>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</si>
  <si>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</si>
  <si>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</si>
  <si>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</si>
  <si>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</si>
  <si>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</si>
  <si>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</si>
  <si>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</si>
  <si>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</si>
  <si>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</si>
  <si>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</si>
  <si>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</si>
  <si>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</si>
  <si>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</si>
  <si>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</si>
  <si>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</si>
  <si>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</si>
  <si>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</si>
  <si>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</si>
  <si>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</si>
  <si>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</si>
  <si>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</si>
  <si>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</si>
  <si>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</si>
  <si>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</si>
  <si>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</si>
  <si>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</si>
  <si>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</si>
  <si>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</si>
  <si>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</si>
  <si>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</si>
  <si>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</si>
  <si>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</si>
  <si>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</si>
  <si>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</si>
  <si>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</si>
  <si>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</si>
  <si>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</si>
  <si>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</si>
  <si>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</si>
  <si>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</si>
  <si>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</si>
  <si>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</si>
  <si>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</si>
  <si>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</si>
  <si>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</si>
  <si>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</si>
  <si>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</si>
  <si>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</si>
  <si>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</si>
  <si>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</si>
  <si>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</si>
  <si>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</si>
  <si>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</si>
  <si>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</si>
  <si>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</si>
  <si>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</si>
  <si>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</si>
  <si>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</si>
  <si>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</si>
  <si>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</si>
  <si>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</si>
  <si>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</si>
  <si>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</si>
  <si>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</si>
  <si>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</si>
  <si>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</si>
  <si>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</si>
  <si>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</si>
  <si>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</si>
  <si>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</si>
  <si>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</si>
  <si>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</si>
  <si>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</si>
  <si>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</si>
  <si>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</si>
  <si>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</si>
  <si>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</si>
  <si>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</si>
  <si>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</si>
  <si>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</si>
  <si>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</si>
  <si>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</si>
  <si>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</si>
  <si>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</si>
  <si>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</si>
  <si>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</si>
  <si>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</si>
  <si>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</si>
  <si>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</si>
  <si>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</si>
  <si>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</si>
  <si>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</si>
  <si>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</si>
  <si>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</si>
  <si>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</si>
  <si>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</si>
  <si>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</si>
  <si>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</si>
  <si>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</si>
  <si>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</si>
  <si>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</si>
  <si>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</si>
  <si>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</si>
  <si>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</si>
  <si>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</si>
  <si>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</si>
  <si>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</si>
  <si>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</si>
  <si>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</si>
  <si>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</si>
  <si>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</si>
  <si>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</si>
  <si>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</si>
  <si>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</si>
  <si>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</si>
  <si>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</si>
  <si>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</si>
  <si>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</si>
  <si>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</si>
  <si>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</si>
  <si>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</si>
  <si>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</si>
  <si>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</si>
  <si>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</si>
  <si>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</si>
  <si>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</si>
  <si>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</si>
  <si>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</si>
  <si>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</si>
  <si>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</si>
  <si>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</si>
  <si>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</si>
  <si>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</si>
  <si>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</si>
  <si>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</si>
  <si>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</si>
  <si>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</si>
  <si>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</si>
  <si>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</si>
  <si>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</si>
  <si>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</si>
  <si>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</si>
  <si>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</si>
  <si>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</si>
  <si>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</si>
  <si>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</si>
  <si>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</si>
  <si>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</si>
  <si>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</si>
  <si>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</si>
  <si>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</si>
  <si>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</si>
  <si>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</si>
  <si>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</si>
  <si>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</si>
  <si>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</si>
  <si>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</si>
  <si>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</si>
  <si>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</si>
  <si>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</si>
  <si>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</si>
  <si>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</si>
  <si>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</si>
  <si>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</si>
  <si>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</si>
  <si>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</si>
  <si>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</si>
  <si>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</si>
  <si>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</si>
  <si>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</si>
  <si>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</si>
  <si>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</si>
  <si>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</si>
  <si>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</si>
  <si>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</si>
  <si>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</si>
  <si>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</si>
  <si>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</si>
  <si>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</si>
  <si>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</si>
  <si>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</si>
  <si>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</si>
  <si>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</si>
  <si>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</si>
  <si>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</si>
  <si>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</si>
  <si>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</si>
  <si>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</si>
  <si>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</si>
  <si>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</si>
  <si>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</si>
  <si>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</si>
  <si>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</si>
  <si>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</si>
  <si>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</si>
  <si>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</si>
  <si>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</si>
  <si>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</si>
  <si>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</si>
  <si>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</si>
  <si>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</si>
  <si>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</si>
  <si>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</si>
  <si>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</si>
  <si>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</si>
  <si>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</si>
  <si>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</si>
  <si>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</si>
  <si>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</si>
  <si>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</si>
  <si>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</si>
  <si>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</si>
  <si>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</si>
  <si>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</si>
  <si>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</si>
  <si>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</si>
  <si>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</si>
  <si>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</si>
  <si>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</si>
  <si>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</si>
  <si>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</si>
  <si>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</si>
  <si>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</si>
  <si>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</si>
  <si>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</si>
  <si>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</si>
  <si>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</si>
  <si>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</si>
  <si>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</si>
  <si>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</si>
  <si>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</si>
  <si>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</si>
  <si>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</si>
  <si>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</si>
  <si>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</si>
  <si>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</si>
  <si>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</si>
  <si>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</si>
  <si>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</si>
  <si>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</si>
  <si>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</si>
  <si>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</si>
  <si>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</si>
  <si>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</si>
  <si>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</si>
  <si>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</si>
  <si>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</si>
  <si>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</si>
  <si>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</si>
  <si>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</si>
  <si>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</si>
  <si>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</si>
  <si>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</si>
  <si>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</si>
  <si>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</si>
  <si>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</si>
  <si>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</si>
  <si>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</si>
  <si>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</si>
  <si>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</si>
  <si>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</si>
  <si>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</si>
  <si>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</si>
  <si>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</si>
  <si>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</si>
  <si>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</si>
  <si>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</si>
  <si>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</si>
  <si>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</si>
  <si>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</si>
  <si>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</si>
  <si>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</si>
  <si>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</si>
  <si>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</si>
  <si>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</si>
  <si>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</si>
  <si>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</si>
  <si>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</si>
  <si>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</si>
  <si>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</si>
  <si>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</si>
  <si>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</si>
  <si>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</si>
  <si>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</si>
  <si>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</si>
  <si>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</si>
  <si>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</si>
  <si>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</si>
  <si>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</si>
  <si>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</si>
  <si>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</si>
  <si>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</si>
  <si>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</si>
  <si>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</si>
  <si>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</si>
  <si>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</si>
  <si>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</si>
  <si>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</si>
  <si>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</si>
  <si>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</si>
  <si>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</si>
  <si>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</si>
  <si>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</si>
  <si>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</si>
  <si>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</si>
  <si>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</si>
  <si>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</si>
  <si>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</si>
  <si>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</si>
  <si>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</si>
  <si>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</si>
  <si>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</si>
  <si>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</si>
  <si>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</si>
  <si>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</si>
  <si>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</si>
  <si>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</si>
  <si>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</si>
  <si>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</si>
  <si>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</si>
  <si>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</si>
  <si>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</si>
  <si>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</si>
  <si>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</si>
  <si>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</si>
  <si>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</si>
  <si>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</si>
  <si>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</si>
  <si>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</si>
  <si>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</si>
  <si>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</si>
  <si>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</si>
  <si>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</si>
  <si>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</si>
  <si>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</si>
  <si>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</si>
  <si>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</si>
  <si>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</si>
  <si>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</si>
  <si>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</si>
  <si>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</si>
  <si>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</si>
  <si>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</si>
  <si>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</si>
  <si>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</si>
  <si>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</si>
  <si>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</si>
  <si>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</si>
  <si>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</si>
  <si>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</si>
  <si>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</si>
  <si>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</si>
  <si>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</si>
  <si>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</si>
  <si>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</si>
  <si>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</si>
  <si>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</si>
  <si>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</si>
  <si>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</si>
  <si>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</si>
  <si>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</si>
  <si>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</si>
  <si>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</si>
  <si>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</si>
  <si>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</si>
  <si>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</si>
  <si>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</si>
  <si>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</si>
  <si>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</si>
  <si>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</si>
  <si>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</si>
  <si>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</si>
  <si>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</si>
  <si>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</si>
  <si>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</si>
  <si>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</si>
  <si>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</si>
  <si>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</si>
  <si>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</si>
  <si>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</si>
  <si>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</si>
  <si>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</si>
  <si>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</si>
  <si>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</si>
  <si>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</si>
  <si>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</si>
  <si>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</si>
  <si>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</si>
  <si>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</si>
  <si>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</si>
  <si>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</si>
  <si>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</si>
  <si>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</si>
  <si>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</si>
  <si>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</si>
  <si>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</si>
  <si>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</si>
  <si>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</si>
  <si>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</si>
  <si>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</si>
  <si>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</si>
  <si>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</si>
  <si>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</si>
  <si>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</si>
  <si>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</si>
  <si>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</si>
  <si>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</si>
  <si>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</si>
  <si>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</si>
  <si>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</si>
  <si>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</si>
  <si>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</si>
  <si>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</si>
  <si>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</si>
  <si>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</si>
  <si>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</si>
  <si>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</si>
  <si>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</si>
  <si>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</si>
  <si>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</si>
  <si>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</si>
  <si>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</si>
  <si>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</si>
  <si>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</si>
  <si>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</si>
  <si>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</si>
  <si>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</si>
  <si>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</si>
  <si>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</si>
  <si>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</si>
  <si>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</si>
  <si>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</si>
  <si>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</si>
  <si>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</si>
  <si>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</si>
  <si>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</si>
  <si>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</si>
  <si>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</si>
  <si>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</si>
  <si>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</si>
  <si>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</si>
  <si>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</si>
  <si>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</si>
  <si>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</si>
  <si>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</si>
  <si>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</si>
  <si>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</si>
  <si>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</si>
  <si>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</si>
  <si>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</si>
  <si>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</si>
  <si>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</si>
  <si>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</si>
  <si>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</si>
  <si>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</si>
  <si>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</si>
  <si>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</si>
  <si>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</si>
  <si>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</si>
  <si>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</si>
  <si>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</si>
  <si>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</si>
  <si>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</si>
  <si>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</si>
  <si>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</si>
  <si>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</si>
  <si>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</si>
  <si>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</si>
  <si>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</si>
  <si>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</si>
  <si>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</si>
  <si>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</si>
  <si>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</si>
  <si>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</si>
  <si>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</si>
  <si>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</si>
  <si>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</si>
  <si>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</si>
  <si>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</si>
  <si>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</si>
  <si>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</si>
  <si>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</si>
  <si>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</si>
  <si>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</si>
  <si>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</si>
  <si>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</si>
  <si>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</si>
  <si>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</si>
  <si>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</si>
  <si>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</si>
  <si>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</si>
  <si>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</si>
  <si>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</si>
  <si>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</si>
  <si>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</si>
  <si>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</si>
  <si>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</si>
  <si>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</si>
  <si>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</si>
  <si>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</si>
  <si>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</si>
  <si>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</si>
  <si>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</si>
  <si>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</si>
  <si>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</si>
  <si>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</si>
  <si>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</si>
  <si>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</si>
  <si>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</si>
  <si>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</si>
  <si>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</si>
  <si>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</si>
  <si>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</si>
  <si>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</si>
  <si>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</si>
  <si>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</si>
  <si>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</si>
  <si>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</si>
  <si>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</si>
  <si>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</si>
  <si>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</si>
  <si>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</si>
  <si>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</si>
  <si>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</si>
  <si>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</si>
  <si>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</si>
  <si>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</si>
  <si>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</si>
  <si>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</si>
  <si>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</si>
  <si>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</si>
  <si>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</si>
  <si>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</si>
  <si>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</si>
  <si>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</si>
  <si>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</si>
  <si>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</si>
  <si>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</si>
  <si>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</si>
  <si>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</si>
  <si>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</si>
  <si>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</si>
  <si>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</si>
  <si>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</si>
  <si>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</si>
  <si>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</si>
  <si>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</si>
  <si>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</si>
  <si>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</si>
  <si>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</si>
  <si>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</si>
  <si>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</si>
  <si>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</si>
  <si>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</si>
  <si>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</si>
  <si>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</si>
  <si>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</si>
  <si>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</si>
  <si>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</si>
  <si>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</si>
  <si>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</si>
  <si>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</si>
  <si>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</si>
  <si>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</si>
  <si>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</si>
  <si>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</si>
  <si>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</si>
  <si>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</si>
  <si>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</si>
  <si>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</si>
  <si>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</si>
  <si>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</si>
  <si>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</si>
  <si>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</si>
  <si>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</si>
  <si>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</si>
  <si>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</si>
  <si>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</si>
  <si>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</si>
  <si>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</si>
  <si>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</si>
  <si>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</si>
  <si>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</si>
  <si>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</si>
  <si>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</si>
  <si>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</si>
  <si>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</si>
  <si>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</si>
  <si>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</si>
  <si>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</si>
  <si>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</si>
  <si>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</si>
  <si>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</si>
  <si>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</si>
  <si>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</si>
  <si>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</si>
  <si>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</si>
  <si>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</si>
  <si>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</si>
  <si>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</si>
  <si>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</si>
  <si>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</si>
  <si>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</si>
  <si>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</si>
  <si>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</si>
  <si>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</si>
  <si>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</si>
  <si>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</si>
  <si>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</si>
  <si>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</si>
  <si>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</si>
  <si>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</si>
  <si>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</si>
  <si>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</si>
  <si>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</si>
  <si>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</si>
  <si>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</si>
  <si>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</si>
  <si>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</si>
  <si>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</si>
  <si>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</si>
  <si>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</si>
  <si>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</si>
  <si>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</si>
  <si>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</si>
  <si>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</si>
  <si>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</si>
  <si>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</si>
  <si>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</si>
  <si>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</si>
  <si>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</si>
  <si>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</si>
  <si>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</si>
  <si>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</si>
  <si>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</si>
  <si>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</si>
  <si>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</si>
  <si>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</si>
  <si>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</si>
  <si>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</si>
  <si>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</si>
  <si>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</si>
  <si>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</si>
  <si>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</si>
  <si>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</si>
  <si>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</si>
  <si>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</si>
  <si>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</si>
  <si>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</si>
  <si>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</si>
  <si>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</si>
  <si>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</si>
  <si>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</si>
  <si>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</si>
  <si>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</si>
  <si>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</si>
  <si>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</si>
  <si>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</si>
  <si>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</si>
  <si>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</si>
  <si>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</si>
  <si>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</si>
  <si>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</si>
  <si>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</si>
  <si>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</si>
  <si>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</si>
  <si>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</si>
  <si>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</si>
  <si>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</si>
  <si>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</si>
  <si>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</si>
  <si>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</si>
  <si>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</si>
  <si>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</si>
  <si>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</si>
  <si>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</si>
  <si>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</si>
  <si>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</si>
  <si>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</si>
  <si>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</si>
  <si>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</si>
  <si>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</si>
  <si>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</si>
  <si>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</si>
  <si>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</si>
  <si>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</si>
  <si>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</si>
  <si>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</si>
  <si>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</si>
  <si>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</si>
  <si>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</si>
  <si>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</si>
  <si>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</si>
  <si>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</si>
  <si>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</si>
  <si>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</si>
  <si>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</si>
  <si>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</si>
  <si>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</si>
  <si>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</si>
  <si>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</si>
  <si>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</si>
  <si>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</si>
  <si>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</si>
  <si>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</si>
  <si>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</si>
  <si>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</si>
  <si>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</si>
  <si>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</si>
  <si>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</si>
  <si>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</si>
  <si>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</si>
  <si>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</si>
  <si>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</si>
  <si>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</si>
  <si>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</si>
  <si>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</si>
  <si>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</si>
  <si>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</si>
  <si>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</si>
  <si>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</si>
  <si>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</si>
  <si>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</si>
  <si>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</si>
  <si>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</si>
  <si>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</si>
  <si>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</si>
  <si>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</si>
  <si>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</si>
  <si>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</si>
  <si>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</si>
  <si>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</si>
  <si>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</si>
  <si>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</si>
  <si>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</si>
  <si>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</si>
  <si>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</si>
  <si>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</si>
  <si>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</si>
  <si>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</si>
  <si>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</si>
  <si>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</si>
  <si>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</si>
  <si>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</si>
  <si>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</si>
  <si>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</si>
  <si>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</si>
  <si>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</si>
  <si>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</si>
  <si>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</si>
  <si>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</si>
  <si>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</si>
  <si>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</si>
  <si>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</si>
  <si>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</si>
  <si>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</si>
  <si>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</si>
  <si>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</si>
  <si>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</si>
  <si>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</si>
  <si>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</si>
  <si>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</si>
  <si>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</si>
  <si>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</si>
  <si>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</si>
  <si>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</si>
  <si>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</si>
  <si>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</si>
  <si>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</si>
  <si>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</si>
  <si>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</si>
  <si>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</si>
  <si>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</si>
  <si>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</si>
  <si>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</si>
  <si>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</si>
  <si>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</si>
  <si>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</si>
  <si>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</si>
  <si>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</si>
  <si>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</si>
  <si>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</si>
  <si>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</si>
  <si>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</si>
  <si>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</si>
  <si>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</si>
  <si>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</si>
  <si>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</si>
  <si>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</si>
  <si>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</si>
  <si>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</si>
  <si>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</si>
  <si>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</si>
  <si>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</si>
  <si>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</si>
  <si>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</si>
  <si>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</si>
  <si>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</si>
  <si>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</si>
  <si>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</si>
  <si>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</si>
  <si>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</si>
  <si>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</si>
  <si>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</si>
  <si>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</si>
  <si>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</si>
  <si>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</si>
  <si>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</si>
  <si>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</si>
  <si>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</si>
  <si>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</si>
  <si>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</si>
  <si>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</si>
  <si>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</si>
  <si>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</si>
  <si>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</si>
  <si>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</si>
  <si>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</si>
  <si>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</si>
  <si>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</si>
  <si>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</si>
  <si>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</si>
  <si>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</si>
  <si>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</si>
  <si>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</si>
  <si>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</si>
  <si>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</si>
  <si>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</si>
  <si>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</si>
  <si>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</si>
  <si>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</si>
  <si>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</si>
  <si>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</si>
  <si>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</si>
  <si>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</si>
  <si>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</si>
  <si>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</si>
  <si>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</si>
  <si>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</si>
  <si>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</si>
  <si>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</si>
  <si>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</si>
  <si>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</si>
  <si>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</si>
  <si>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</si>
  <si>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</si>
  <si>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</si>
  <si>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</si>
  <si>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</si>
  <si>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</si>
  <si>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</si>
  <si>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</si>
  <si>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</si>
  <si>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</si>
  <si>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</si>
  <si>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</si>
  <si>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</si>
  <si>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</si>
  <si>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</si>
  <si>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</si>
  <si>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</si>
  <si>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</si>
  <si>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</si>
  <si>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</si>
  <si>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</si>
  <si>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</si>
  <si>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</si>
  <si>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</si>
  <si>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</si>
  <si>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</si>
  <si>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</si>
  <si>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</si>
  <si>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</si>
  <si>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</si>
  <si>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</si>
  <si>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</si>
  <si>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</si>
  <si>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</si>
  <si>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</si>
  <si>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</si>
  <si>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</si>
  <si>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</si>
  <si>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</si>
  <si>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</si>
  <si>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</si>
  <si>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</si>
  <si>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</si>
  <si>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</si>
  <si>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</si>
  <si>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</si>
  <si>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</si>
  <si>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</si>
  <si>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</si>
  <si>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</si>
  <si>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</si>
  <si>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</si>
  <si>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</si>
  <si>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</si>
  <si>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</si>
  <si>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</si>
  <si>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</si>
  <si>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</si>
  <si>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</si>
  <si>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</si>
  <si>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</si>
  <si>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</si>
  <si>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</si>
  <si>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</si>
  <si>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</si>
  <si>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</si>
  <si>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</si>
  <si>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</si>
  <si>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</si>
  <si>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</si>
  <si>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</si>
  <si>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</si>
  <si>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</si>
  <si>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</si>
  <si>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</si>
  <si>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</si>
  <si>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</si>
  <si>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</si>
  <si>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</si>
  <si>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</si>
  <si>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</si>
  <si>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</si>
  <si>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</si>
  <si>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</si>
  <si>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</si>
  <si>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</si>
  <si>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</si>
  <si>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</si>
  <si>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</si>
  <si>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</si>
  <si>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</si>
  <si>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</si>
  <si>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</si>
  <si>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</si>
  <si>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</si>
  <si>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</si>
  <si>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</si>
  <si>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</si>
  <si>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</si>
  <si>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</si>
  <si>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</si>
  <si>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</si>
  <si>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</si>
  <si>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</si>
  <si>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</si>
  <si>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</si>
  <si>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</si>
  <si>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</si>
  <si>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</si>
  <si>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</si>
  <si>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</si>
  <si>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</si>
  <si>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</si>
  <si>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</si>
  <si>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</si>
  <si>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</si>
  <si>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</si>
  <si>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</si>
  <si>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</si>
  <si>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</si>
  <si>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</si>
  <si>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</si>
  <si>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</si>
  <si>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</si>
  <si>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</si>
  <si>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</si>
  <si>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</si>
  <si>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</si>
  <si>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</si>
  <si>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</si>
  <si>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</si>
  <si>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</si>
  <si>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</si>
  <si>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</si>
  <si>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</si>
  <si>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</si>
  <si>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</si>
  <si>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</si>
  <si>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</si>
  <si>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</si>
  <si>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</si>
  <si>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</si>
  <si>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</si>
  <si>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</si>
  <si>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</si>
  <si>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</si>
  <si>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</si>
  <si>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</si>
  <si>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</si>
  <si>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</si>
  <si>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</si>
  <si>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</si>
  <si>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</si>
  <si>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</si>
  <si>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</si>
  <si>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</si>
  <si>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</si>
  <si>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</si>
  <si>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</si>
  <si>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</si>
  <si>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</si>
  <si>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</si>
  <si>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</si>
  <si>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</si>
  <si>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</si>
  <si>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</si>
  <si>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</si>
  <si>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</si>
  <si>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</si>
  <si>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</si>
  <si>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</si>
  <si>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</si>
  <si>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</si>
  <si>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</si>
  <si>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</si>
  <si>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</si>
  <si>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</si>
  <si>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</si>
  <si>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</si>
  <si>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</si>
  <si>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</si>
  <si>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</si>
  <si>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</si>
  <si>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</si>
  <si>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</si>
  <si>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</si>
  <si>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</si>
  <si>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</si>
  <si>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</si>
  <si>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</si>
  <si>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</si>
  <si>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</si>
  <si>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</si>
  <si>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</si>
  <si>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</si>
  <si>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</si>
  <si>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</si>
  <si>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</si>
  <si>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</si>
  <si>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</si>
  <si>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</si>
  <si>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</si>
  <si>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</si>
  <si>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</si>
  <si>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</si>
  <si>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</si>
  <si>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</si>
  <si>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</si>
  <si>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</si>
  <si>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</si>
  <si>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</si>
  <si>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</si>
  <si>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</si>
  <si>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</si>
  <si>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</si>
  <si>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</si>
  <si>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</si>
  <si>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</si>
  <si>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</si>
  <si>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</si>
  <si>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</si>
  <si>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</si>
  <si>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</si>
  <si>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</si>
  <si>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</si>
  <si>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</si>
  <si>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</si>
  <si>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</si>
  <si>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</si>
  <si>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</si>
  <si>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</si>
  <si>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</si>
  <si>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</si>
  <si>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</si>
  <si>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</si>
  <si>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</si>
  <si>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</si>
  <si>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</si>
  <si>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</si>
  <si>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</si>
  <si>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</si>
  <si>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</si>
  <si>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</si>
  <si>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</si>
  <si>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</si>
  <si>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</si>
  <si>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</si>
  <si>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</si>
  <si>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</si>
  <si>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</si>
  <si>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</si>
  <si>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</si>
  <si>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</si>
  <si>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</si>
  <si>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</si>
  <si>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</si>
  <si>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</si>
  <si>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</si>
  <si>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</si>
  <si>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</si>
  <si>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</si>
  <si>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</si>
  <si>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</si>
  <si>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</si>
  <si>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</si>
  <si>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</si>
  <si>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</si>
  <si>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</si>
  <si>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</si>
  <si>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</si>
  <si>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</si>
  <si>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</si>
  <si>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</si>
  <si>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</si>
  <si>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</si>
  <si>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</si>
  <si>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</si>
  <si>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</si>
  <si>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</si>
  <si>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</si>
  <si>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</si>
  <si>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</si>
  <si>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</si>
  <si>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</si>
  <si>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</si>
  <si>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</si>
  <si>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</si>
  <si>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</si>
  <si>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</si>
  <si>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</si>
  <si>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</si>
  <si>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</si>
  <si>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</si>
  <si>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</si>
  <si>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</si>
  <si>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</si>
  <si>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</si>
  <si>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</si>
  <si>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</si>
  <si>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</si>
  <si>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</si>
  <si>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</si>
  <si>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</si>
  <si>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</si>
  <si>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</si>
  <si>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</si>
  <si>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</si>
  <si>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</si>
  <si>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</si>
  <si>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</si>
  <si>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</si>
  <si>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</si>
  <si>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</si>
  <si>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</si>
  <si>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</si>
  <si>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</si>
  <si>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</si>
  <si>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</si>
  <si>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</si>
  <si>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</si>
  <si>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</si>
  <si>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</si>
  <si>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</si>
  <si>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</si>
  <si>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</si>
  <si>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</si>
  <si>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</si>
  <si>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</si>
  <si>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</si>
  <si>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</si>
  <si>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</si>
  <si>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</si>
  <si>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</si>
  <si>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</si>
  <si>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</si>
  <si>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</si>
  <si>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</si>
  <si>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</si>
  <si>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</si>
  <si>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</si>
  <si>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</si>
  <si>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</si>
  <si>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</si>
  <si>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</si>
  <si>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</si>
  <si>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</si>
  <si>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</si>
  <si>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</si>
  <si>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</si>
  <si>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</si>
  <si>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</si>
  <si>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</si>
  <si>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</si>
  <si>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</si>
  <si>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</si>
  <si>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</si>
  <si>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</si>
  <si>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</si>
  <si>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</si>
  <si>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</si>
  <si>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</si>
  <si>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</si>
  <si>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</si>
  <si>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</si>
  <si>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</si>
  <si>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</si>
  <si>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</si>
  <si>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</si>
  <si>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</si>
  <si>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</si>
  <si>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</si>
  <si>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</si>
  <si>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</si>
  <si>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</si>
  <si>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</si>
  <si>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</si>
  <si>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</si>
  <si>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</si>
  <si>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</si>
  <si>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</si>
  <si>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</si>
  <si>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</si>
  <si>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</si>
  <si>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</si>
  <si>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</si>
  <si>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</si>
  <si>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</si>
  <si>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</si>
  <si>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</si>
  <si>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</si>
  <si>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</si>
  <si>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</si>
  <si>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</si>
  <si>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</si>
  <si>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</si>
  <si>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</si>
  <si>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</si>
  <si>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</si>
  <si>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</si>
  <si>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</si>
  <si>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</si>
  <si>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</si>
  <si>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</si>
  <si>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</si>
  <si>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</si>
  <si>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</si>
  <si>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</si>
  <si>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</si>
  <si>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</si>
  <si>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</si>
  <si>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</si>
  <si>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</si>
  <si>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</si>
  <si>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</si>
  <si>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</si>
  <si>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</si>
  <si>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</si>
  <si>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</si>
  <si>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</si>
  <si>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</si>
  <si>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</si>
  <si>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</si>
  <si>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</si>
  <si>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</si>
  <si>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</si>
  <si>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</si>
  <si>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</si>
  <si>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</si>
  <si>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</si>
  <si>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</si>
  <si>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</si>
  <si>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</si>
  <si>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</si>
  <si>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</si>
  <si>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</si>
  <si>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</si>
  <si>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</si>
  <si>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</si>
  <si>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</si>
  <si>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</si>
  <si>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</si>
  <si>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</si>
  <si>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</si>
  <si>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</si>
  <si>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</si>
  <si>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</si>
  <si>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</si>
  <si>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</si>
  <si>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</si>
  <si>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</si>
  <si>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</si>
  <si>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</si>
  <si>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</si>
  <si>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</si>
  <si>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</si>
  <si>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</si>
  <si>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</si>
  <si>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</si>
  <si>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</si>
  <si>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</si>
  <si>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</si>
  <si>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</si>
  <si>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</si>
  <si>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</si>
  <si>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</si>
  <si>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</si>
  <si>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</si>
  <si>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</si>
  <si>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</si>
  <si>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</si>
  <si>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</si>
  <si>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</si>
  <si>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</si>
  <si>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</si>
  <si>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</si>
  <si>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</si>
  <si>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</si>
  <si>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</si>
  <si>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</si>
  <si>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</si>
  <si>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</si>
  <si>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</si>
  <si>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</si>
  <si>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</si>
  <si>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</si>
  <si>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</si>
  <si>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</si>
  <si>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</si>
  <si>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</si>
  <si>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</si>
  <si>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</si>
  <si>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</si>
  <si>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</si>
  <si>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</si>
  <si>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</si>
  <si>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</si>
  <si>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</si>
  <si>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</si>
  <si>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</si>
  <si>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</si>
  <si>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</si>
  <si>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</si>
  <si>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</si>
  <si>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</si>
  <si>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</si>
  <si>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</si>
  <si>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</si>
  <si>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</si>
  <si>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</si>
  <si>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</si>
  <si>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</si>
  <si>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</si>
  <si>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</si>
  <si>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</si>
  <si>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</si>
  <si>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</si>
  <si>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</si>
  <si>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</si>
  <si>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</si>
  <si>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</si>
  <si>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</si>
  <si>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</si>
  <si>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</si>
  <si>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</si>
  <si>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</si>
  <si>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</si>
  <si>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</si>
  <si>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</si>
  <si>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</si>
  <si>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</si>
  <si>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</si>
  <si>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</si>
  <si>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</si>
  <si>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</si>
  <si>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</si>
  <si>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</si>
  <si>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</si>
  <si>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</si>
  <si>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</si>
  <si>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</si>
  <si>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</si>
  <si>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</si>
  <si>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</si>
  <si>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</si>
  <si>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</si>
  <si>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</si>
  <si>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</si>
  <si>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</si>
  <si>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</si>
  <si>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</si>
  <si>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</si>
  <si>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</si>
  <si>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</si>
  <si>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</si>
  <si>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</si>
  <si>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</si>
  <si>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</si>
  <si>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</si>
  <si>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</si>
  <si>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</si>
  <si>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</si>
  <si>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</si>
  <si>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</si>
  <si>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</si>
  <si>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</si>
  <si>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</si>
  <si>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</si>
  <si>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</si>
  <si>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</si>
  <si>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</si>
  <si>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</si>
  <si>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</si>
  <si>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</si>
  <si>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</si>
  <si>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</si>
  <si>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</si>
  <si>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</si>
  <si>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</si>
  <si>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</si>
  <si>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</si>
  <si>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</si>
  <si>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</si>
  <si>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</si>
  <si>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</si>
  <si>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</si>
  <si>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</si>
  <si>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</si>
  <si>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</si>
  <si>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</si>
  <si>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</si>
  <si>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</si>
  <si>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</si>
  <si>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</si>
  <si>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</si>
  <si>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</si>
  <si>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</si>
  <si>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</si>
  <si>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</si>
  <si>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</si>
  <si>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</si>
  <si>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</si>
  <si>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</si>
  <si>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</si>
  <si>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</si>
  <si>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</si>
  <si>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</si>
  <si>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</si>
  <si>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</si>
  <si>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</si>
  <si>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</si>
  <si>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</si>
  <si>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</si>
  <si>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</si>
  <si>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</si>
  <si>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</si>
  <si>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</si>
  <si>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</si>
  <si>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</si>
  <si>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</si>
  <si>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</si>
  <si>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</si>
  <si>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</si>
  <si>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</si>
  <si>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</si>
  <si>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</si>
  <si>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</si>
  <si>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</si>
  <si>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</si>
  <si>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</si>
  <si>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</si>
  <si>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</si>
  <si>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</si>
  <si>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</si>
  <si>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</si>
  <si>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</si>
  <si>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</si>
  <si>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</si>
  <si>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</si>
  <si>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</si>
  <si>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</si>
  <si>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</si>
  <si>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</si>
  <si>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</si>
  <si>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</si>
  <si>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</si>
  <si>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</si>
  <si>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</si>
  <si>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</si>
  <si>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</si>
  <si>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</si>
  <si>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</si>
  <si>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</si>
  <si>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</si>
  <si>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</si>
  <si>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</si>
  <si>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</si>
  <si>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</si>
  <si>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</si>
  <si>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</si>
  <si>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</si>
  <si>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</si>
  <si>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</si>
  <si>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</si>
  <si>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</si>
  <si>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</si>
  <si>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</si>
  <si>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</si>
  <si>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</si>
  <si>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</si>
  <si>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</si>
  <si>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</si>
  <si>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</si>
  <si>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</si>
  <si>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</si>
  <si>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</si>
  <si>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</si>
  <si>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</si>
  <si>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</si>
  <si>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</si>
  <si>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</si>
  <si>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</si>
  <si>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</si>
  <si>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</si>
  <si>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</si>
  <si>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</si>
  <si>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</si>
  <si>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</si>
  <si>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</si>
  <si>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</si>
  <si>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</si>
  <si>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</si>
  <si>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</si>
  <si>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</si>
  <si>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</si>
  <si>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</si>
  <si>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</si>
  <si>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</si>
  <si>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</si>
  <si>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</si>
  <si>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</si>
  <si>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</si>
  <si>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</si>
  <si>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</si>
  <si>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</si>
  <si>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</si>
  <si>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</si>
  <si>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</si>
  <si>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</si>
  <si>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</si>
  <si>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</si>
  <si>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</si>
  <si>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</si>
  <si>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</si>
  <si>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</si>
  <si>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</si>
  <si>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</si>
  <si>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</si>
  <si>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</si>
  <si>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</si>
  <si>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</si>
  <si>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</si>
  <si>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</si>
  <si>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</si>
  <si>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</si>
  <si>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</si>
  <si>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</si>
  <si>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</si>
  <si>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</si>
  <si>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</si>
  <si>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</si>
  <si>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</si>
  <si>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</si>
  <si>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</si>
  <si>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</si>
  <si>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</si>
  <si>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</si>
  <si>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</si>
  <si>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</si>
  <si>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</si>
  <si>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</si>
  <si>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</si>
  <si>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</si>
  <si>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</si>
  <si>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</si>
  <si>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</si>
  <si>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</si>
  <si>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</si>
  <si>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</si>
  <si>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</si>
  <si>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</si>
  <si>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</si>
  <si>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</si>
  <si>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</si>
  <si>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</si>
  <si>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</si>
  <si>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</si>
  <si>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</si>
  <si>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</si>
  <si>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</si>
  <si>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</si>
  <si>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</si>
  <si>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</si>
  <si>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</si>
  <si>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</si>
  <si>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</si>
  <si>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</si>
  <si>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</si>
  <si>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</si>
  <si>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</si>
  <si>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</si>
  <si>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</si>
  <si>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</si>
  <si>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</si>
  <si>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</si>
  <si>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</si>
  <si>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</si>
  <si>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</si>
  <si>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</si>
  <si>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</si>
  <si>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</si>
  <si>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</si>
  <si>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</si>
  <si>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</si>
  <si>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</si>
  <si>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</si>
  <si>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</si>
  <si>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</si>
  <si>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</si>
  <si>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</si>
  <si>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</si>
  <si>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</si>
  <si>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</si>
  <si>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</si>
  <si>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</si>
  <si>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</si>
  <si>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</si>
  <si>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</si>
  <si>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</si>
  <si>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</si>
  <si>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</si>
  <si>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</si>
  <si>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</si>
  <si>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</si>
  <si>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</si>
  <si>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</si>
  <si>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</si>
  <si>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</si>
  <si>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</si>
  <si>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</si>
  <si>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</si>
  <si>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</si>
  <si>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</si>
  <si>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</si>
  <si>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</si>
  <si>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</si>
  <si>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</si>
  <si>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</si>
  <si>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</si>
  <si>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</si>
  <si>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</si>
  <si>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</si>
  <si>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</si>
  <si>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</si>
  <si>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</si>
  <si>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</si>
  <si>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</si>
  <si>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</si>
  <si>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</si>
  <si>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</si>
  <si>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</si>
  <si>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</si>
  <si>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</si>
  <si>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</si>
  <si>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</si>
  <si>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</si>
  <si>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</si>
  <si>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</si>
  <si>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</si>
  <si>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</si>
  <si>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</si>
  <si>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</si>
  <si>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</si>
  <si>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</si>
  <si>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</si>
  <si>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</si>
  <si>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</si>
  <si>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</si>
  <si>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</si>
  <si>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</si>
  <si>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</si>
  <si>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</si>
  <si>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</si>
  <si>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</si>
  <si>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</si>
  <si>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</si>
  <si>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</si>
  <si>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</si>
  <si>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</si>
  <si>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</si>
  <si>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</si>
  <si>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</si>
  <si>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</si>
  <si>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</si>
  <si>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</si>
  <si>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</si>
  <si>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</si>
  <si>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</si>
  <si>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</si>
  <si>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</si>
  <si>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</si>
  <si>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</si>
  <si>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</si>
  <si>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</si>
  <si>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</si>
  <si>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</si>
  <si>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</si>
  <si>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</si>
  <si>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</si>
  <si>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</si>
  <si>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</si>
  <si>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</si>
  <si>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</si>
  <si>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</si>
  <si>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</si>
  <si>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</si>
  <si>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</si>
  <si>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</si>
  <si>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</si>
  <si>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</si>
  <si>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</si>
  <si>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</si>
  <si>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</si>
  <si>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</si>
  <si>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</si>
  <si>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</si>
  <si>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</si>
  <si>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</si>
  <si>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</si>
  <si>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</si>
  <si>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</si>
  <si>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</si>
  <si>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</si>
  <si>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</si>
  <si>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</si>
  <si>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</si>
  <si>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</si>
  <si>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</si>
  <si>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</si>
  <si>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</si>
  <si>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</si>
  <si>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</si>
  <si>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</si>
  <si>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</si>
  <si>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</si>
  <si>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</si>
  <si>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</si>
  <si>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</si>
  <si>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</si>
  <si>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</si>
  <si>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</si>
  <si>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</si>
  <si>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</si>
  <si>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</si>
  <si>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</si>
  <si>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</si>
  <si>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</si>
  <si>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</si>
  <si>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</si>
  <si>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</si>
  <si>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</si>
  <si>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</si>
  <si>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</si>
  <si>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</si>
  <si>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</si>
  <si>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</si>
  <si>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</si>
  <si>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</si>
  <si>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</si>
  <si>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</si>
  <si>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</si>
  <si>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</si>
  <si>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</si>
  <si>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</si>
  <si>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</si>
  <si>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</si>
  <si>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</si>
  <si>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</si>
  <si>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</si>
  <si>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</si>
  <si>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</si>
  <si>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</si>
  <si>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</si>
  <si>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</si>
  <si>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</si>
  <si>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</si>
  <si>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</si>
  <si>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</si>
  <si>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</si>
  <si>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</si>
  <si>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</si>
  <si>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</si>
  <si>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</si>
  <si>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</si>
  <si>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</si>
  <si>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</si>
  <si>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</si>
  <si>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</si>
  <si>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</si>
  <si>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</si>
  <si>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</si>
  <si>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</si>
  <si>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</si>
  <si>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</si>
  <si>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</si>
  <si>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</si>
  <si>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</si>
  <si>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</si>
  <si>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</si>
  <si>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</si>
  <si>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</si>
  <si>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</si>
  <si>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</si>
  <si>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</si>
  <si>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</si>
  <si>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</si>
  <si>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</si>
  <si>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</si>
  <si>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</si>
  <si>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</si>
  <si>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</si>
  <si>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</si>
  <si>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</si>
  <si>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</si>
  <si>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</si>
  <si>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</si>
  <si>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</si>
  <si>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</si>
  <si>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</si>
  <si>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</si>
  <si>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</si>
  <si>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</si>
  <si>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</si>
  <si>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</si>
  <si>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</si>
  <si>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</si>
  <si>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</si>
  <si>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</si>
  <si>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</si>
  <si>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</si>
  <si>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</si>
  <si>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</si>
  <si>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</si>
  <si>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</si>
  <si>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</si>
  <si>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</si>
  <si>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</si>
  <si>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</si>
  <si>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</si>
  <si>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</si>
  <si>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</si>
  <si>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</si>
  <si>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</si>
  <si>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</si>
  <si>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</si>
  <si>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</si>
  <si>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</si>
  <si>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</si>
  <si>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</si>
  <si>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</si>
  <si>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</si>
  <si>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</si>
  <si>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</si>
  <si>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</si>
  <si>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</si>
  <si>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</si>
  <si>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</si>
  <si>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</si>
  <si>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</si>
  <si>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</si>
  <si>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</si>
  <si>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</si>
  <si>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</si>
  <si>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</si>
  <si>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</si>
  <si>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</si>
  <si>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</si>
  <si>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</si>
  <si>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</si>
  <si>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</si>
  <si>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</si>
  <si>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</si>
  <si>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</si>
  <si>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</si>
  <si>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</si>
  <si>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</si>
  <si>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</si>
  <si>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</si>
  <si>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</si>
  <si>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</si>
  <si>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</si>
  <si>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</si>
  <si>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</si>
  <si>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</si>
  <si>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</si>
  <si>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</si>
  <si>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</si>
  <si>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</si>
  <si>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</si>
  <si>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</si>
  <si>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</si>
  <si>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</si>
  <si>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</si>
  <si>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</si>
  <si>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</si>
  <si>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</si>
  <si>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</si>
  <si>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</si>
  <si>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</si>
  <si>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</si>
  <si>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</si>
  <si>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</si>
  <si>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</si>
  <si>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</si>
  <si>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</si>
  <si>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</si>
  <si>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</si>
  <si>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</si>
  <si>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</si>
  <si>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</si>
  <si>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</si>
  <si>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</si>
  <si>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</si>
  <si>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</si>
  <si>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</si>
  <si>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</si>
  <si>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</si>
  <si>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</si>
  <si>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</si>
  <si>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</si>
  <si>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</si>
  <si>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</si>
  <si>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</si>
  <si>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</si>
  <si>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</si>
  <si>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</si>
  <si>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</si>
  <si>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</si>
  <si>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</si>
  <si>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</si>
  <si>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</si>
  <si>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</si>
  <si>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</si>
  <si>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</si>
  <si>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</si>
  <si>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</si>
  <si>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</si>
  <si>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</si>
  <si>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</si>
  <si>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</si>
  <si>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</si>
  <si>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</si>
  <si>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</si>
  <si>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</si>
  <si>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</si>
  <si>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</si>
  <si>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</si>
  <si>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</si>
  <si>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</si>
  <si>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</si>
  <si>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</si>
  <si>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</si>
  <si>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</si>
  <si>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</si>
  <si>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</si>
  <si>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</si>
  <si>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</si>
  <si>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</si>
  <si>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</si>
  <si>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</si>
  <si>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</si>
  <si>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</si>
  <si>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</si>
  <si>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</si>
  <si>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</si>
  <si>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</si>
  <si>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</si>
  <si>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</si>
  <si>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</si>
  <si>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</si>
  <si>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</si>
  <si>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</si>
  <si>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</si>
  <si>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</si>
  <si>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</si>
  <si>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</si>
  <si>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</si>
  <si>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</si>
  <si>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</si>
  <si>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</si>
  <si>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</si>
  <si>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</si>
  <si>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</si>
  <si>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</si>
  <si>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</si>
  <si>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</si>
  <si>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</si>
  <si>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</si>
  <si>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</si>
  <si>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</si>
  <si>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</si>
  <si>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</si>
  <si>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</si>
  <si>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</si>
  <si>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</si>
  <si>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</si>
  <si>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</si>
  <si>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</si>
  <si>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</si>
  <si>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</si>
  <si>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</si>
  <si>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</si>
  <si>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</si>
  <si>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</si>
  <si>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</si>
  <si>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</si>
  <si>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</si>
  <si>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</si>
  <si>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</si>
  <si>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</si>
  <si>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</si>
  <si>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</si>
  <si>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</si>
  <si>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</si>
  <si>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</si>
  <si>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</si>
  <si>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</si>
  <si>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</si>
  <si>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</si>
  <si>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</si>
  <si>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</si>
  <si>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</si>
  <si>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</si>
  <si>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</si>
  <si>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</si>
  <si>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</si>
  <si>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</si>
  <si>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</si>
  <si>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</si>
  <si>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</si>
  <si>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</si>
  <si>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</si>
  <si>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</si>
  <si>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</si>
  <si>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</si>
  <si>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</si>
  <si>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</si>
  <si>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</si>
  <si>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</si>
  <si>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</si>
  <si>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</si>
  <si>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</si>
  <si>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</si>
  <si>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</si>
  <si>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</si>
  <si>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</si>
  <si>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</si>
  <si>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</si>
  <si>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</si>
  <si>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</si>
  <si>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</si>
  <si>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</si>
  <si>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</si>
  <si>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</si>
  <si>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</si>
  <si>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</si>
  <si>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</si>
  <si>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</si>
  <si>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</si>
  <si>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</si>
  <si>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</si>
  <si>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</si>
  <si>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</si>
  <si>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</si>
  <si>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</si>
  <si>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</si>
  <si>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</si>
  <si>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</si>
  <si>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</si>
  <si>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</si>
  <si>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</si>
  <si>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</si>
  <si>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</si>
  <si>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</si>
  <si>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</si>
  <si>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</si>
  <si>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</si>
  <si>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</si>
  <si>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</si>
  <si>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</si>
  <si>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</si>
  <si>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</si>
  <si>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</si>
  <si>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</si>
  <si>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</si>
  <si>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</si>
  <si>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</si>
  <si>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</si>
  <si>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</si>
  <si>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</si>
  <si>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</si>
  <si>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</si>
  <si>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</si>
  <si>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</si>
  <si>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</si>
  <si>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</si>
  <si>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</si>
  <si>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</si>
  <si>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</si>
  <si>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</si>
  <si>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</si>
  <si>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</si>
  <si>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</si>
  <si>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</si>
  <si>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</si>
  <si>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</si>
  <si>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</si>
  <si>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</si>
  <si>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</si>
  <si>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</si>
  <si>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</si>
  <si>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</si>
  <si>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</si>
  <si>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</si>
  <si>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</si>
  <si>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</si>
  <si>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</si>
  <si>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</si>
  <si>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</si>
  <si>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</si>
  <si>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</si>
  <si>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</si>
  <si>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</si>
  <si>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</si>
  <si>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</si>
  <si>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</si>
  <si>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</si>
  <si>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</si>
  <si>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</si>
  <si>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</si>
  <si>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</si>
  <si>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</si>
  <si>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</si>
  <si>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</si>
  <si>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</si>
  <si>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</si>
  <si>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</si>
  <si>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</si>
  <si>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</si>
  <si>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</si>
  <si>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</si>
  <si>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</si>
  <si>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</si>
  <si>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</si>
  <si>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</si>
  <si>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</si>
  <si>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</si>
  <si>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</si>
  <si>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</si>
  <si>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</si>
  <si>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</si>
  <si>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</si>
  <si>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</si>
  <si>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</si>
  <si>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</si>
  <si>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</si>
  <si>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</si>
  <si>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</si>
  <si>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</si>
  <si>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</si>
  <si>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</si>
  <si>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</si>
  <si>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</si>
  <si>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</si>
  <si>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</si>
  <si>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</si>
  <si>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</si>
  <si>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</si>
  <si>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</si>
  <si>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</si>
  <si>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</si>
  <si>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</si>
  <si>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</si>
  <si>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</si>
  <si>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</si>
  <si>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</si>
  <si>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</si>
  <si>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</si>
  <si>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</si>
  <si>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</si>
  <si>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</si>
  <si>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</si>
  <si>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</si>
  <si>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</si>
  <si>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</si>
  <si>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</si>
  <si>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</si>
  <si>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</si>
  <si>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</si>
  <si>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</si>
  <si>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</si>
  <si>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</si>
  <si>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</si>
  <si>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</si>
  <si>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</si>
  <si>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</si>
  <si>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</si>
  <si>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</si>
  <si>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</si>
  <si>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</si>
  <si>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</si>
  <si>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</si>
  <si>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</si>
  <si>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</si>
  <si>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</si>
  <si>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</si>
  <si>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</si>
  <si>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</si>
  <si>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</si>
  <si>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</si>
  <si>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</si>
  <si>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</si>
  <si>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</si>
  <si>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</si>
  <si>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</si>
  <si>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</si>
  <si>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</si>
  <si>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</si>
  <si>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</si>
  <si>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</si>
  <si>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</si>
  <si>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</si>
  <si>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</si>
  <si>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</si>
  <si>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</si>
  <si>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</si>
  <si>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</si>
  <si>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</si>
  <si>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</si>
  <si>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</si>
  <si>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</si>
  <si>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</si>
  <si>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</si>
  <si>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</si>
  <si>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</si>
  <si>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</si>
  <si>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</si>
  <si>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</si>
  <si>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</si>
  <si>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</si>
  <si>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</si>
  <si>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</si>
  <si>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</si>
  <si>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</si>
  <si>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</si>
  <si>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</si>
  <si>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</si>
  <si>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</si>
  <si>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</si>
  <si>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</si>
  <si>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</si>
  <si>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</si>
  <si>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</si>
  <si>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</si>
  <si>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</si>
  <si>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</si>
  <si>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</si>
  <si>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</si>
  <si>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</si>
  <si>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</si>
  <si>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</si>
  <si>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</si>
  <si>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</si>
  <si>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</si>
  <si>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</si>
  <si>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</si>
  <si>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</si>
  <si>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</si>
  <si>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</si>
  <si>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</si>
  <si>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</si>
  <si>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</si>
  <si>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</si>
  <si>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</si>
  <si>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</si>
  <si>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</si>
  <si>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</si>
  <si>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</si>
  <si>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</si>
  <si>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</si>
  <si>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</si>
  <si>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</si>
  <si>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</si>
  <si>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</si>
  <si>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</si>
  <si>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</si>
  <si>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</si>
  <si>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</si>
  <si>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</si>
  <si>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</si>
  <si>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</si>
  <si>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</si>
  <si>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</si>
  <si>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</si>
  <si>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</si>
  <si>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</si>
  <si>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</si>
  <si>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</si>
  <si>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</si>
  <si>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</si>
  <si>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</si>
  <si>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</si>
  <si>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</si>
  <si>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</si>
  <si>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</si>
  <si>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</si>
  <si>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</si>
  <si>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</si>
  <si>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</si>
  <si>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</si>
  <si>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</si>
  <si>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</si>
  <si>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</si>
  <si>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</si>
  <si>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</si>
  <si>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</si>
  <si>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</si>
  <si>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</si>
  <si>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</si>
  <si>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</si>
  <si>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</si>
  <si>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</si>
  <si>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</si>
  <si>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</si>
  <si>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</si>
  <si>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</si>
  <si>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</si>
  <si>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</si>
  <si>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</si>
  <si>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</si>
  <si>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</si>
  <si>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</si>
  <si>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</si>
  <si>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</si>
  <si>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</si>
  <si>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</si>
  <si>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</si>
  <si>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</si>
  <si>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</si>
  <si>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</si>
  <si>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</si>
  <si>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</si>
  <si>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</si>
  <si>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</si>
  <si>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</si>
  <si>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</si>
  <si>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</si>
  <si>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</si>
  <si>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</si>
  <si>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</si>
  <si>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</si>
  <si>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</si>
  <si>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</si>
  <si>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</si>
  <si>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</si>
  <si>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</si>
  <si>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</si>
  <si>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</si>
  <si>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</si>
  <si>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</si>
  <si>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</si>
  <si>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</si>
  <si>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</si>
  <si>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</si>
  <si>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</si>
  <si>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</si>
  <si>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</si>
  <si>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</si>
  <si>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</si>
  <si>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</si>
  <si>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</si>
  <si>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</si>
  <si>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</si>
  <si>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</si>
  <si>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</si>
  <si>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</si>
  <si>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</si>
  <si>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</si>
  <si>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</si>
  <si>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</si>
  <si>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</si>
  <si>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</si>
  <si>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</si>
  <si>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</si>
  <si>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</si>
  <si>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</si>
  <si>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</si>
  <si>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</si>
  <si>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</si>
  <si>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</si>
  <si>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</si>
  <si>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</si>
  <si>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</si>
  <si>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</si>
  <si>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</si>
  <si>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</si>
  <si>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</si>
  <si>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</si>
  <si>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</si>
  <si>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</si>
  <si>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</si>
  <si>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</si>
  <si>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</si>
  <si>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</si>
  <si>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</si>
  <si>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</si>
  <si>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</si>
  <si>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</si>
  <si>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</si>
  <si>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</si>
  <si>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</si>
  <si>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</si>
  <si>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</si>
  <si>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</si>
  <si>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</si>
  <si>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</si>
  <si>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</si>
  <si>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</si>
  <si>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</si>
  <si>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</si>
  <si>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</si>
  <si>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</si>
  <si>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</si>
  <si>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</si>
  <si>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</si>
  <si>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</si>
  <si>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</si>
  <si>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</si>
  <si>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</si>
  <si>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</si>
  <si>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</si>
  <si>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</si>
  <si>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</si>
  <si>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</si>
  <si>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</si>
  <si>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</si>
  <si>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</si>
  <si>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</si>
  <si>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</si>
  <si>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</si>
  <si>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</si>
  <si>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</si>
  <si>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</si>
  <si>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</si>
  <si>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</si>
  <si>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</si>
  <si>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</si>
  <si>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</si>
  <si>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</si>
  <si>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</si>
  <si>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</si>
  <si>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</si>
  <si>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</si>
  <si>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</si>
  <si>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</si>
  <si>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</si>
  <si>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</si>
  <si>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</si>
  <si>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</si>
  <si>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</si>
  <si>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</si>
  <si>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</si>
  <si>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</si>
  <si>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</si>
  <si>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</si>
  <si>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</si>
  <si>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</si>
  <si>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</si>
  <si>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</si>
  <si>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</si>
  <si>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</si>
  <si>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</si>
  <si>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</si>
  <si>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</si>
  <si>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</si>
  <si>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</si>
  <si>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</si>
  <si>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</si>
  <si>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</si>
  <si>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</si>
  <si>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</si>
  <si>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</si>
  <si>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</si>
  <si>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</si>
  <si>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</si>
  <si>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</si>
  <si>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</si>
  <si>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</si>
  <si>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</si>
  <si>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</si>
  <si>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</si>
  <si>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</si>
  <si>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</si>
  <si>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</si>
  <si>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</si>
  <si>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</si>
  <si>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</si>
  <si>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</si>
  <si>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</si>
  <si>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</si>
  <si>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</si>
  <si>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</si>
  <si>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</si>
  <si>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</si>
  <si>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</si>
  <si>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</si>
  <si>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</si>
  <si>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</si>
  <si>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</si>
  <si>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</si>
  <si>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</si>
  <si>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</si>
  <si>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</si>
  <si>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</si>
  <si>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</si>
  <si>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</si>
  <si>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</si>
  <si>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</si>
  <si>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</si>
  <si>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</si>
  <si>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</si>
  <si>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</si>
  <si>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</si>
  <si>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</si>
  <si>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</si>
  <si>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</si>
  <si>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</si>
  <si>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</si>
  <si>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</si>
  <si>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</si>
  <si>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</si>
  <si>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</si>
  <si>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</si>
  <si>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</si>
  <si>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</si>
  <si>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</si>
  <si>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</si>
  <si>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</si>
  <si>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</si>
  <si>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</si>
  <si>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</si>
  <si>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</si>
  <si>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</si>
  <si>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</si>
  <si>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</si>
  <si>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</si>
  <si>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</si>
  <si>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</si>
  <si>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</si>
  <si>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</si>
  <si>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</si>
  <si>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</si>
  <si>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</si>
  <si>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</si>
  <si>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</si>
  <si>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</si>
  <si>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</si>
  <si>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</si>
  <si>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</si>
  <si>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</si>
  <si>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</si>
  <si>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</si>
  <si>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</si>
  <si>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</si>
  <si>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</si>
  <si>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</si>
  <si>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</si>
  <si>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</si>
  <si>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</si>
  <si>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</si>
  <si>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</si>
  <si>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</si>
  <si>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</si>
  <si>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</si>
  <si>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</si>
  <si>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</si>
  <si>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</si>
  <si>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</si>
  <si>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</si>
  <si>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</si>
  <si>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</si>
  <si>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</si>
  <si>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</si>
  <si>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</si>
  <si>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</si>
  <si>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</si>
  <si>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</si>
  <si>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</si>
  <si>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</si>
  <si>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</si>
  <si>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</si>
  <si>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</si>
  <si>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</si>
  <si>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</si>
  <si>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</si>
  <si>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</si>
  <si>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</si>
  <si>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</si>
  <si>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</si>
  <si>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</si>
  <si>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</si>
  <si>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</si>
  <si>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</si>
  <si>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</si>
  <si>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</si>
  <si>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</si>
  <si>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</si>
  <si>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</si>
  <si>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</si>
  <si>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</si>
  <si>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</si>
  <si>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</si>
  <si>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</si>
  <si>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</si>
  <si>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</si>
  <si>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</si>
  <si>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</si>
  <si>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</si>
  <si>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</si>
  <si>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</si>
  <si>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</si>
  <si>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</si>
  <si>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</si>
  <si>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</si>
  <si>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</si>
  <si>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</si>
  <si>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</si>
  <si>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</si>
  <si>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</si>
  <si>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</si>
  <si>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</si>
  <si>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</si>
  <si>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</si>
  <si>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</si>
  <si>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</si>
  <si>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</si>
  <si>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</si>
  <si>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</si>
  <si>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</si>
  <si>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</si>
  <si>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</si>
  <si>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</si>
  <si>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</si>
  <si>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</si>
  <si>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</si>
  <si>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</si>
  <si>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</si>
  <si>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</si>
  <si>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</si>
  <si>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</si>
  <si>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</si>
  <si>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</si>
  <si>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</si>
  <si>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</si>
  <si>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</si>
  <si>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</si>
  <si>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</si>
  <si>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</si>
  <si>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</si>
  <si>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</si>
  <si>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</si>
  <si>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</si>
  <si>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</si>
  <si>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</si>
  <si>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</si>
  <si>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</si>
  <si>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</si>
  <si>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</si>
  <si>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</si>
  <si>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</si>
  <si>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</si>
  <si>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</si>
  <si>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</si>
  <si>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</si>
  <si>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</si>
  <si>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</si>
  <si>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</si>
  <si>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</si>
  <si>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</si>
  <si>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</si>
  <si>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</si>
  <si>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</si>
  <si>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</si>
  <si>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</si>
  <si>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</si>
  <si>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</si>
  <si>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</si>
  <si>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</si>
  <si>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</si>
  <si>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</si>
  <si>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</si>
  <si>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</si>
  <si>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</si>
  <si>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</si>
  <si>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</si>
  <si>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</si>
  <si>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</si>
  <si>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</si>
  <si>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</si>
  <si>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</si>
  <si>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</si>
  <si>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</si>
  <si>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</si>
  <si>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</si>
  <si>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</si>
  <si>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</si>
  <si>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</si>
  <si>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</si>
  <si>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</si>
  <si>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</si>
  <si>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</si>
  <si>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</si>
  <si>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</si>
  <si>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</si>
  <si>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</si>
  <si>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</si>
  <si>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</si>
  <si>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</si>
  <si>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</si>
  <si>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</si>
  <si>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</si>
  <si>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</si>
  <si>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</si>
  <si>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</si>
  <si>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</si>
  <si>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</si>
  <si>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</si>
  <si>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</si>
  <si>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</si>
  <si>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</si>
  <si>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</si>
  <si>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</si>
  <si>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</si>
  <si>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</si>
  <si>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</si>
  <si>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</si>
  <si>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</si>
  <si>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</si>
  <si>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</si>
  <si>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</si>
  <si>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</si>
  <si>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</si>
  <si>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</si>
  <si>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</si>
  <si>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</si>
  <si>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</si>
  <si>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</si>
  <si>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</si>
  <si>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</si>
  <si>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</si>
  <si>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</si>
  <si>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</si>
  <si>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</si>
  <si>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</si>
  <si>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</si>
  <si>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</si>
  <si>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</si>
  <si>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</si>
  <si>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</si>
  <si>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</si>
  <si>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</si>
  <si>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</si>
  <si>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</si>
  <si>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</si>
  <si>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</si>
  <si>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</si>
  <si>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</si>
  <si>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</si>
  <si>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</si>
  <si>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</si>
  <si>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</si>
  <si>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</si>
  <si>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</si>
  <si>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</si>
  <si>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</si>
  <si>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</si>
  <si>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</si>
  <si>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</si>
  <si>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</si>
  <si>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</si>
  <si>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</si>
  <si>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</si>
  <si>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</si>
  <si>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</si>
  <si>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</si>
  <si>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</si>
  <si>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</si>
  <si>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</si>
  <si>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</si>
  <si>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</si>
  <si>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</si>
  <si>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</si>
  <si>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</si>
  <si>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</si>
  <si>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</si>
  <si>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</si>
  <si>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</si>
  <si>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</si>
  <si>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</si>
  <si>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</si>
  <si>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</si>
  <si>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</si>
  <si>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</si>
  <si>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</si>
  <si>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</si>
  <si>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</si>
  <si>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</si>
  <si>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</si>
  <si>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</si>
  <si>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</si>
  <si>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</si>
  <si>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</si>
  <si>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</si>
  <si>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</si>
  <si>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</si>
  <si>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</si>
  <si>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</si>
  <si>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</si>
  <si>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</si>
  <si>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</si>
  <si>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</si>
  <si>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</si>
  <si>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</si>
  <si>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</si>
  <si>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</si>
  <si>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</si>
  <si>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</si>
  <si>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</si>
  <si>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</si>
  <si>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</si>
  <si>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</si>
  <si>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</si>
  <si>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</si>
  <si>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</si>
  <si>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</si>
  <si>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</si>
  <si>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</si>
  <si>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</si>
  <si>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</si>
  <si>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</si>
  <si>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</si>
  <si>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</si>
  <si>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</si>
  <si>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</si>
  <si>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</si>
  <si>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</si>
  <si>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</si>
  <si>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</si>
  <si>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</si>
  <si>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</si>
  <si>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</si>
  <si>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</si>
  <si>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</si>
  <si>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</si>
  <si>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</si>
  <si>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</si>
  <si>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</si>
  <si>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</si>
  <si>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</si>
  <si>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</si>
  <si>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</si>
  <si>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</si>
  <si>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</si>
  <si>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</si>
  <si>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</si>
  <si>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</si>
  <si>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</si>
  <si>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</si>
  <si>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</si>
  <si>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</si>
  <si>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</si>
  <si>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</si>
  <si>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</si>
  <si>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</si>
  <si>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</si>
  <si>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</si>
  <si>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</si>
  <si>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</si>
  <si>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</si>
  <si>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</si>
  <si>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</si>
  <si>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</si>
  <si>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</si>
  <si>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</si>
  <si>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</si>
  <si>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</si>
  <si>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</si>
  <si>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</si>
  <si>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</si>
  <si>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</si>
  <si>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</si>
  <si>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</si>
  <si>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</si>
  <si>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</si>
  <si>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</si>
  <si>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</si>
  <si>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</si>
  <si>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</si>
  <si>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</si>
  <si>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</si>
  <si>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</si>
  <si>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</si>
  <si>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</si>
  <si>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</si>
  <si>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</si>
  <si>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</si>
  <si>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</si>
  <si>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</si>
  <si>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</si>
  <si>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</si>
  <si>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</si>
  <si>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</si>
  <si>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</si>
  <si>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</si>
  <si>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</si>
  <si>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</si>
  <si>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</si>
  <si>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</si>
  <si>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</si>
  <si>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</si>
  <si>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</si>
  <si>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</si>
  <si>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</si>
  <si>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</si>
  <si>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</si>
  <si>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</si>
  <si>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</si>
  <si>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</si>
  <si>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</si>
  <si>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</si>
  <si>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</si>
  <si>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</si>
  <si>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</si>
  <si>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</si>
  <si>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</si>
  <si>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</si>
  <si>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</si>
  <si>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</si>
  <si>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</si>
  <si>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</si>
  <si>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</si>
  <si>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</si>
  <si>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</si>
  <si>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</si>
  <si>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</si>
  <si>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</si>
  <si>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</si>
  <si>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</si>
  <si>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</si>
  <si>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</si>
  <si>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</si>
  <si>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</si>
  <si>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</si>
  <si>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</si>
  <si>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</si>
  <si>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</si>
  <si>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</si>
  <si>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</si>
  <si>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</si>
  <si>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</si>
  <si>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</si>
  <si>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</si>
  <si>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</si>
  <si>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</si>
  <si>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</si>
  <si>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</si>
  <si>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</si>
  <si>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</si>
  <si>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</si>
  <si>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</si>
  <si>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</si>
  <si>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</si>
  <si>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</si>
  <si>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</si>
  <si>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</si>
  <si>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</si>
  <si>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</si>
  <si>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</si>
  <si>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</si>
  <si>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</si>
  <si>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</si>
  <si>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</si>
  <si>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</si>
  <si>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</si>
  <si>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</si>
  <si>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</si>
  <si>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</si>
  <si>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</si>
  <si>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</si>
  <si>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</si>
  <si>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</si>
  <si>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</si>
  <si>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</si>
  <si>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</si>
  <si>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</si>
  <si>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</si>
  <si>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</si>
  <si>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</si>
  <si>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</si>
  <si>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</si>
  <si>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</si>
  <si>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</si>
  <si>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</si>
  <si>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</si>
  <si>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</si>
  <si>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</si>
  <si>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</si>
  <si>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</si>
  <si>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</si>
  <si>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</si>
  <si>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</si>
  <si>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</si>
  <si>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</si>
  <si>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</si>
  <si>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</si>
  <si>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</si>
  <si>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</si>
  <si>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</si>
  <si>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</si>
  <si>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</si>
  <si>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</si>
  <si>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</si>
  <si>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</si>
  <si>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</si>
  <si>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</si>
  <si>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</si>
  <si>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</si>
  <si>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</si>
  <si>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</si>
  <si>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</si>
  <si>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</si>
  <si>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</si>
  <si>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</si>
  <si>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</si>
  <si>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</si>
  <si>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</si>
  <si>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</si>
  <si>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</si>
  <si>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</si>
  <si>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</si>
  <si>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</si>
  <si>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</si>
  <si>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</si>
  <si>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</si>
  <si>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</si>
  <si>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</si>
  <si>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</si>
  <si>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</si>
  <si>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</si>
  <si>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</si>
  <si>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</si>
  <si>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</si>
  <si>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</si>
  <si>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</si>
  <si>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</si>
  <si>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</si>
  <si>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</si>
  <si>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</si>
  <si>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</si>
  <si>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</si>
  <si>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</si>
  <si>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</si>
  <si>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</si>
  <si>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</si>
  <si>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</si>
  <si>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</si>
  <si>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</si>
  <si>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</si>
  <si>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</si>
  <si>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</si>
  <si>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</si>
  <si>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</si>
  <si>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</si>
  <si>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</si>
  <si>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</si>
  <si>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</si>
  <si>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</si>
  <si>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</si>
  <si>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</si>
  <si>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</si>
  <si>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</si>
  <si>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</si>
  <si>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</si>
  <si>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</si>
  <si>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</si>
  <si>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</si>
  <si>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</si>
  <si>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</si>
  <si>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</si>
  <si>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</si>
  <si>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</si>
  <si>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</si>
  <si>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</si>
  <si>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</si>
  <si>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</si>
  <si>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</si>
  <si>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</si>
  <si>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</si>
  <si>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</si>
  <si>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</si>
  <si>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</si>
  <si>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</si>
  <si>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</si>
  <si>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</si>
  <si>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</si>
  <si>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</si>
  <si>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</si>
  <si>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</si>
  <si>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</si>
  <si>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</si>
  <si>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</si>
  <si>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</si>
  <si>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</si>
  <si>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</si>
  <si>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</si>
  <si>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</si>
  <si>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</si>
  <si>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</si>
  <si>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</si>
  <si>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</si>
  <si>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</si>
  <si>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</si>
  <si>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</si>
  <si>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</si>
  <si>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</si>
  <si>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</si>
  <si>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</si>
  <si>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</si>
  <si>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</si>
  <si>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</si>
  <si>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</si>
  <si>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</si>
  <si>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</si>
  <si>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</si>
  <si>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</si>
  <si>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</si>
  <si>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</si>
  <si>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</si>
  <si>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</si>
  <si>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</si>
  <si>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</si>
  <si>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</si>
  <si>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</si>
  <si>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</si>
  <si>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</si>
  <si>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</si>
  <si>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</si>
  <si>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</si>
  <si>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</si>
  <si>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</si>
  <si>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</si>
  <si>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</si>
  <si>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</si>
  <si>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</si>
  <si>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</si>
  <si>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</si>
  <si>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</si>
  <si>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</si>
  <si>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</si>
  <si>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</si>
  <si>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</si>
  <si>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</si>
  <si>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</si>
  <si>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</si>
  <si>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</si>
  <si>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</si>
  <si>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</si>
  <si>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</si>
  <si>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</si>
  <si>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</si>
  <si>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</si>
  <si>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</si>
  <si>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</si>
  <si>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</si>
  <si>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</si>
  <si>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</si>
  <si>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</si>
  <si>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</si>
  <si>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</si>
  <si>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</si>
  <si>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</si>
  <si>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</si>
  <si>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</si>
  <si>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</si>
  <si>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</si>
  <si>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</si>
  <si>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</si>
  <si>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</si>
  <si>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</si>
  <si>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</si>
  <si>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</si>
  <si>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</si>
  <si>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</si>
  <si>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</si>
  <si>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</si>
  <si>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</si>
  <si>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</si>
  <si>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</si>
  <si>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</si>
  <si>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</si>
  <si>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</si>
  <si>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</si>
  <si>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</si>
  <si>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</si>
  <si>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</si>
  <si>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</si>
  <si>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</si>
  <si>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</si>
  <si>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</si>
  <si>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</si>
  <si>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</si>
  <si>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</si>
  <si>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</si>
  <si>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</si>
  <si>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</si>
  <si>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</si>
  <si>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</si>
  <si>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</si>
  <si>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</si>
  <si>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</si>
  <si>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</si>
  <si>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</si>
  <si>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</si>
  <si>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</si>
  <si>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</si>
  <si>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</si>
  <si>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</si>
  <si>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</si>
  <si>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</si>
  <si>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</si>
  <si>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</si>
  <si>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</si>
  <si>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</si>
  <si>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</si>
  <si>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</si>
  <si>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</si>
  <si>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</si>
  <si>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</si>
  <si>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</si>
  <si>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</si>
  <si>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</si>
  <si>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</si>
  <si>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</si>
  <si>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</si>
  <si>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</si>
  <si>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</si>
  <si>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</si>
  <si>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</si>
  <si>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</si>
  <si>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</si>
  <si>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</si>
  <si>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</si>
  <si>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</si>
  <si>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</si>
  <si>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</si>
  <si>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</si>
  <si>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</si>
  <si>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</si>
  <si>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</si>
  <si>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</si>
  <si>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</si>
  <si>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</si>
  <si>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</si>
  <si>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</si>
  <si>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</si>
  <si>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</si>
  <si>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</si>
  <si>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</si>
  <si>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</si>
  <si>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</si>
  <si>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</si>
  <si>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</si>
  <si>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</si>
  <si>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</si>
  <si>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</si>
  <si>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</si>
  <si>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</si>
  <si>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</si>
  <si>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</si>
  <si>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</si>
  <si>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</si>
  <si>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</si>
  <si>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</si>
  <si>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</si>
  <si>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</si>
  <si>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</si>
  <si>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</si>
  <si>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</si>
  <si>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</si>
  <si>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</si>
  <si>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</si>
  <si>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</si>
  <si>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</si>
  <si>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</si>
  <si>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</si>
  <si>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</si>
  <si>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</si>
  <si>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</si>
  <si>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</si>
  <si>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</si>
  <si>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</si>
  <si>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</si>
  <si>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</si>
  <si>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</si>
  <si>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</si>
  <si>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</si>
  <si>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</si>
  <si>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</si>
  <si>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</si>
  <si>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</si>
  <si>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</si>
  <si>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</si>
  <si>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</si>
  <si>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</si>
  <si>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</si>
  <si>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</si>
  <si>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</si>
  <si>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</si>
  <si>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</si>
  <si>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</si>
  <si>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</si>
  <si>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</si>
  <si>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</si>
  <si>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</si>
  <si>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</si>
  <si>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</si>
  <si>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</si>
  <si>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</si>
  <si>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</si>
  <si>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</si>
  <si>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</si>
  <si>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</si>
  <si>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</si>
  <si>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</si>
  <si>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</si>
  <si>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</si>
  <si>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</si>
  <si>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</si>
  <si>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</si>
  <si>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</si>
  <si>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</si>
  <si>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</si>
  <si>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</si>
  <si>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</si>
  <si>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</si>
  <si>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</si>
  <si>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</si>
  <si>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</si>
  <si>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</si>
  <si>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</si>
  <si>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</si>
  <si>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</si>
  <si>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</si>
  <si>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</si>
  <si>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</si>
  <si>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</si>
  <si>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</si>
  <si>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</si>
  <si>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</si>
  <si>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</si>
  <si>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</si>
  <si>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</si>
  <si>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</si>
  <si>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</si>
  <si>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</si>
  <si>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</si>
  <si>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</si>
  <si>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</si>
  <si>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</si>
  <si>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</si>
  <si>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</si>
  <si>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</si>
  <si>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</si>
  <si>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</si>
  <si>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</si>
  <si>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</si>
  <si>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</si>
  <si>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</si>
  <si>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</si>
  <si>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</si>
  <si>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</si>
  <si>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</si>
  <si>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</si>
  <si>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</si>
  <si>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</si>
  <si>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</si>
  <si>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</si>
  <si>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</si>
  <si>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</si>
  <si>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</si>
  <si>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</si>
  <si>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</si>
  <si>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</si>
  <si>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</si>
  <si>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</si>
  <si>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</si>
  <si>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</si>
  <si>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</si>
  <si>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</si>
  <si>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</si>
  <si>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</si>
  <si>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</si>
  <si>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</si>
  <si>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</si>
  <si>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</si>
  <si>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</si>
  <si>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</si>
  <si>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</si>
  <si>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</si>
  <si>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</si>
  <si>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</si>
  <si>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</si>
  <si>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</si>
  <si>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</si>
  <si>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</si>
  <si>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</si>
  <si>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</si>
  <si>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</si>
  <si>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</si>
  <si>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</si>
  <si>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</si>
  <si>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</si>
  <si>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</si>
  <si>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</si>
  <si>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</si>
  <si>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</si>
  <si>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</si>
  <si>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</si>
  <si>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</si>
  <si>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</si>
  <si>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</si>
  <si>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</si>
  <si>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</si>
  <si>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</si>
  <si>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</si>
  <si>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</si>
  <si>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</si>
  <si>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</si>
  <si>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</si>
  <si>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</si>
  <si>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</si>
  <si>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</si>
  <si>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</si>
  <si>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</si>
  <si>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</si>
  <si>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</si>
  <si>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</si>
  <si>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</si>
  <si>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</si>
  <si>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</si>
  <si>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</si>
  <si>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</si>
  <si>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</si>
  <si>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</si>
  <si>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</si>
  <si>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</si>
  <si>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</si>
  <si>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</si>
  <si>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</si>
  <si>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</si>
  <si>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</si>
  <si>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</si>
  <si>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</si>
  <si>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</si>
  <si>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</si>
  <si>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</si>
  <si>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</si>
  <si>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</si>
  <si>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</si>
  <si>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</si>
  <si>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</si>
  <si>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</si>
  <si>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</si>
  <si>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</si>
  <si>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</si>
  <si>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</si>
  <si>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</si>
  <si>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</si>
  <si>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</si>
  <si>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</si>
  <si>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</si>
  <si>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</si>
  <si>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</si>
  <si>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</si>
  <si>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</si>
  <si>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</si>
  <si>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</si>
  <si>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</si>
  <si>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</si>
  <si>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</si>
  <si>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</si>
  <si>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</si>
  <si>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</si>
  <si>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</si>
  <si>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</si>
  <si>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</si>
  <si>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</si>
  <si>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</si>
  <si>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</si>
  <si>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</si>
  <si>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</si>
  <si>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</si>
  <si>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</si>
  <si>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</si>
  <si>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</si>
  <si>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</si>
  <si>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</si>
  <si>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</si>
  <si>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</si>
  <si>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</si>
  <si>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</si>
  <si>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</si>
  <si>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</si>
  <si>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</si>
  <si>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</si>
  <si>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</si>
  <si>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</si>
  <si>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</si>
  <si>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</si>
  <si>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</si>
  <si>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</si>
  <si>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</si>
  <si>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</si>
  <si>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</si>
  <si>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</si>
  <si>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</si>
  <si>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</si>
  <si>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</si>
  <si>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</si>
  <si>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</si>
  <si>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</si>
  <si>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</si>
  <si>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</si>
  <si>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</si>
  <si>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</si>
  <si>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</si>
  <si>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</si>
  <si>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</si>
  <si>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</si>
  <si>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</si>
  <si>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</si>
  <si>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</si>
  <si>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</si>
  <si>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</si>
  <si>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</si>
  <si>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</si>
  <si>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</si>
  <si>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</si>
  <si>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</si>
  <si>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</si>
  <si>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</si>
  <si>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</si>
  <si>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</si>
  <si>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</si>
  <si>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</si>
  <si>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</si>
  <si>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</si>
  <si>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</si>
  <si>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</si>
  <si>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</si>
  <si>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</si>
  <si>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</si>
  <si>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</si>
  <si>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</si>
  <si>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</si>
  <si>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</si>
  <si>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</si>
  <si>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</si>
  <si>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</si>
  <si>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</si>
  <si>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</si>
  <si>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</si>
  <si>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</si>
  <si>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</si>
  <si>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</si>
  <si>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</si>
  <si>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</si>
  <si>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</si>
  <si>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</si>
  <si>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</si>
  <si>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</si>
  <si>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</si>
  <si>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</si>
  <si>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</si>
  <si>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</si>
  <si>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</si>
  <si>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</si>
  <si>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</si>
  <si>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</si>
  <si>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</si>
  <si>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</si>
  <si>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</si>
  <si>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</si>
  <si>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</si>
  <si>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</si>
  <si>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</si>
  <si>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</si>
  <si>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</si>
  <si>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</si>
  <si>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</si>
  <si>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</si>
  <si>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</si>
  <si>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</si>
  <si>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</si>
  <si>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</si>
  <si>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</si>
  <si>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</si>
  <si>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</si>
  <si>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</si>
  <si>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</si>
  <si>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</si>
  <si>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</si>
  <si>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</si>
  <si>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</si>
  <si>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</si>
  <si>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</si>
  <si>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</si>
  <si>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</si>
  <si>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</si>
  <si>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</si>
  <si>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</si>
  <si>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</si>
  <si>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</si>
  <si>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</si>
  <si>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</si>
  <si>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</si>
  <si>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</si>
  <si>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</si>
  <si>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</si>
  <si>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</si>
  <si>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</si>
  <si>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</si>
  <si>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</si>
  <si>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</si>
  <si>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</si>
  <si>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</si>
  <si>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</si>
  <si>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</si>
  <si>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</si>
  <si>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</si>
  <si>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</si>
  <si>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</si>
  <si>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</si>
  <si>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</si>
  <si>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</si>
  <si>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</si>
  <si>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</si>
  <si>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</si>
  <si>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</si>
  <si>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</si>
  <si>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</si>
  <si>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</si>
  <si>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</si>
  <si>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</si>
  <si>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</si>
  <si>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</si>
  <si>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</si>
  <si>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</si>
  <si>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</si>
  <si>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</si>
  <si>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</si>
  <si>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</si>
  <si>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</si>
  <si>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</si>
  <si>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</si>
  <si>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</si>
  <si>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</si>
  <si>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</si>
  <si>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</si>
  <si>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</si>
  <si>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</si>
  <si>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</si>
  <si>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</si>
  <si>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</si>
  <si>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</si>
  <si>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</si>
  <si>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</si>
  <si>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</si>
  <si>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</si>
  <si>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</si>
  <si>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</si>
  <si>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</si>
  <si>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</si>
  <si>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</si>
  <si>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</si>
  <si>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</si>
  <si>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</si>
  <si>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</si>
  <si>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</si>
  <si>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</si>
  <si>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</si>
  <si>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</si>
  <si>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</si>
  <si>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</si>
  <si>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</si>
  <si>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</si>
  <si>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</si>
  <si>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</si>
  <si>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</si>
  <si>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</si>
  <si>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</si>
  <si>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</si>
  <si>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</si>
  <si>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</si>
  <si>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</si>
  <si>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</si>
  <si>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</si>
  <si>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</si>
  <si>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</si>
  <si>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</si>
  <si>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</si>
  <si>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</si>
  <si>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</si>
  <si>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</si>
  <si>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</si>
  <si>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</si>
  <si>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</si>
  <si>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</si>
  <si>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</si>
  <si>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</si>
  <si>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</si>
  <si>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</si>
  <si>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</si>
  <si>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</si>
  <si>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</si>
  <si>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</si>
  <si>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</si>
  <si>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</si>
  <si>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</si>
  <si>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</si>
  <si>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</si>
  <si>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</si>
  <si>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</si>
  <si>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</si>
  <si>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</si>
  <si>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</si>
  <si>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</si>
  <si>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</si>
  <si>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</si>
  <si>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</si>
  <si>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</si>
  <si>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</si>
  <si>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</si>
  <si>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</si>
  <si>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</si>
  <si>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</si>
  <si>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</si>
  <si>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</si>
  <si>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</si>
  <si>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</si>
  <si>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</si>
  <si>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</si>
  <si>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</si>
  <si>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</si>
  <si>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</si>
  <si>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</si>
  <si>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</si>
  <si>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</si>
  <si>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</si>
  <si>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</si>
  <si>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</si>
  <si>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</si>
  <si>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</si>
  <si>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</si>
  <si>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</si>
  <si>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</si>
  <si>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</si>
  <si>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</si>
  <si>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</si>
  <si>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</si>
  <si>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</si>
  <si>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</si>
  <si>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</si>
  <si>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</si>
  <si>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</si>
  <si>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</si>
  <si>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</si>
  <si>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</si>
  <si>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</si>
  <si>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</si>
  <si>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</si>
  <si>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</si>
  <si>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</si>
  <si>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</si>
  <si>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</si>
  <si>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</si>
  <si>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</si>
  <si>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</si>
  <si>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</si>
  <si>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</si>
  <si>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</si>
  <si>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</si>
  <si>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</si>
  <si>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</si>
  <si>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</si>
  <si>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</si>
  <si>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</si>
  <si>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</si>
  <si>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</si>
  <si>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</si>
  <si>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</si>
  <si>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</si>
  <si>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</si>
  <si>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</si>
  <si>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</si>
  <si>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</si>
  <si>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</si>
  <si>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</si>
  <si>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</si>
  <si>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</si>
  <si>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</si>
  <si>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</si>
  <si>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</si>
  <si>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</si>
  <si>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</si>
  <si>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</si>
  <si>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</si>
  <si>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</si>
  <si>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</si>
  <si>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</si>
  <si>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</si>
  <si>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</si>
  <si>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</si>
  <si>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</si>
  <si>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</si>
  <si>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</si>
  <si>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</si>
  <si>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</si>
  <si>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</si>
  <si>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</si>
  <si>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</si>
  <si>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</si>
  <si>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</si>
  <si>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</si>
  <si>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</si>
  <si>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</si>
  <si>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</si>
  <si>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</si>
  <si>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</si>
  <si>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</si>
  <si>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</si>
  <si>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</si>
  <si>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</si>
  <si>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</si>
  <si>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</si>
  <si>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</si>
  <si>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</si>
  <si>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</si>
  <si>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</si>
  <si>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</si>
  <si>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</si>
  <si>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</si>
  <si>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</si>
  <si>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</si>
  <si>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</si>
  <si>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</si>
  <si>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</si>
  <si>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</si>
  <si>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</si>
  <si>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</si>
  <si>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</si>
  <si>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</si>
  <si>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</si>
  <si>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</si>
  <si>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</si>
  <si>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</si>
  <si>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</si>
  <si>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</si>
  <si>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</si>
  <si>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</si>
  <si>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</si>
  <si>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</si>
  <si>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</si>
  <si>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</si>
  <si>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</si>
  <si>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</si>
  <si>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</si>
  <si>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</si>
  <si>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</si>
  <si>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</si>
  <si>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</si>
  <si>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</si>
  <si>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</si>
  <si>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</si>
  <si>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</si>
  <si>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</si>
  <si>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</si>
  <si>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</si>
  <si>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</si>
  <si>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</si>
  <si>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</si>
  <si>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</si>
  <si>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</si>
  <si>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</si>
  <si>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</si>
  <si>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</si>
  <si>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</si>
  <si>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</si>
  <si>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</si>
  <si>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</si>
  <si>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</si>
  <si>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</si>
  <si>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</si>
  <si>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</si>
  <si>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</si>
  <si>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</si>
  <si>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</si>
  <si>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</si>
  <si>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</si>
  <si>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</si>
  <si>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</si>
  <si>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</si>
  <si>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</si>
  <si>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</si>
  <si>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</si>
  <si>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</si>
  <si>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</si>
  <si>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</si>
  <si>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</si>
  <si>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</si>
  <si>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</si>
  <si>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</si>
  <si>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</si>
  <si>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</si>
  <si>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</si>
  <si>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</si>
  <si>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</si>
  <si>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</si>
  <si>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</si>
  <si>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</si>
  <si>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</si>
  <si>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</si>
  <si>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</si>
  <si>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</si>
  <si>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</si>
  <si>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</si>
  <si>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</si>
  <si>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</si>
  <si>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</si>
  <si>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</si>
  <si>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</si>
  <si>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</si>
  <si>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</si>
  <si>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</si>
  <si>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</si>
  <si>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</si>
  <si>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</si>
  <si>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</si>
  <si>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</si>
  <si>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</si>
  <si>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</si>
  <si>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</si>
  <si>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</si>
  <si>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</si>
  <si>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</si>
  <si>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</si>
  <si>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</si>
  <si>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</si>
  <si>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</si>
  <si>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</si>
  <si>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</si>
  <si>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</si>
  <si>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</si>
  <si>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</si>
  <si>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</si>
  <si>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</si>
  <si>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</si>
  <si>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</si>
  <si>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</si>
  <si>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</si>
  <si>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</si>
  <si>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</si>
  <si>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</si>
  <si>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</si>
  <si>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</si>
  <si>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</si>
  <si>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</si>
  <si>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</si>
  <si>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</si>
  <si>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</si>
  <si>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</si>
  <si>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</si>
  <si>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</si>
  <si>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</si>
  <si>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</si>
  <si>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</si>
  <si>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</si>
  <si>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</si>
  <si>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</si>
  <si>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</si>
  <si>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</si>
  <si>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</si>
  <si>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</si>
  <si>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</si>
  <si>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</si>
  <si>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</si>
  <si>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</si>
  <si>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</si>
  <si>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</si>
  <si>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</si>
  <si>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</si>
  <si>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</si>
  <si>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</si>
  <si>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</si>
  <si>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</si>
  <si>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</si>
  <si>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</si>
  <si>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</si>
  <si>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</si>
  <si>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</si>
  <si>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</si>
  <si>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</si>
  <si>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</si>
  <si>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</si>
  <si>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</si>
  <si>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</si>
  <si>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</si>
  <si>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</si>
  <si>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</si>
  <si>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</si>
  <si>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</si>
  <si>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</si>
  <si>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</si>
  <si>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</si>
  <si>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</si>
  <si>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</si>
  <si>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</si>
  <si>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</si>
  <si>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</si>
  <si>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</si>
  <si>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</si>
  <si>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</si>
  <si>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</si>
  <si>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</si>
  <si>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</si>
  <si>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</si>
  <si>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</si>
  <si>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</si>
  <si>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</si>
  <si>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</si>
  <si>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</si>
  <si>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</si>
  <si>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</si>
  <si>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</si>
  <si>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</si>
  <si>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</si>
  <si>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</si>
  <si>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</si>
  <si>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</si>
  <si>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</si>
  <si>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</si>
  <si>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</si>
  <si>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</si>
  <si>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</si>
  <si>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</si>
  <si>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</si>
  <si>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</si>
  <si>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</si>
  <si>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</si>
  <si>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</si>
  <si>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</si>
  <si>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</si>
  <si>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</si>
  <si>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</si>
  <si>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</si>
  <si>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</si>
  <si>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</si>
  <si>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</si>
  <si>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</si>
  <si>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</si>
  <si>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</si>
  <si>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</si>
  <si>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</si>
  <si>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</si>
  <si>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</si>
  <si>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</si>
  <si>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</si>
  <si>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</si>
  <si>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</si>
  <si>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</si>
  <si>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</si>
  <si>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</si>
  <si>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</si>
  <si>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</si>
  <si>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</si>
  <si>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</si>
  <si>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</si>
  <si>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</si>
  <si>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</si>
  <si>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</si>
  <si>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</si>
  <si>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</si>
  <si>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</si>
  <si>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</si>
  <si>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</si>
  <si>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</si>
  <si>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</si>
  <si>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</si>
  <si>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</si>
  <si>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</si>
  <si>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</si>
  <si>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</si>
  <si>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</si>
  <si>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</si>
  <si>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</si>
  <si>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</si>
  <si>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</si>
  <si>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</si>
  <si>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</si>
  <si>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</si>
  <si>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</si>
  <si>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</si>
  <si>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</si>
  <si>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</si>
  <si>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</si>
  <si>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</si>
  <si>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</si>
  <si>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</si>
  <si>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</si>
  <si>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</si>
  <si>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</si>
  <si>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</si>
  <si>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</si>
  <si>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</si>
  <si>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</si>
  <si>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</si>
  <si>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</si>
  <si>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</si>
  <si>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</si>
  <si>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</si>
  <si>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</si>
  <si>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</si>
  <si>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</si>
  <si>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</si>
  <si>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</si>
  <si>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</si>
  <si>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</si>
  <si>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</si>
  <si>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</si>
  <si>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</si>
  <si>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</si>
  <si>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</si>
  <si>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</si>
  <si>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</si>
  <si>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</si>
  <si>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</si>
  <si>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</si>
  <si>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</si>
  <si>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</si>
  <si>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</si>
  <si>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</si>
  <si>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</si>
  <si>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</si>
  <si>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</si>
  <si>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</si>
  <si>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</si>
  <si>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</si>
  <si>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</si>
  <si>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</si>
  <si>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</si>
  <si>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</si>
  <si>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</si>
  <si>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</si>
  <si>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</si>
  <si>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</si>
  <si>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</si>
  <si>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</si>
  <si>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</si>
  <si>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</si>
  <si>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</si>
  <si>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</si>
  <si>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</si>
  <si>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</si>
  <si>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</si>
  <si>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</si>
  <si>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</si>
  <si>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</si>
  <si>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</si>
  <si>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</si>
  <si>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</si>
  <si>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</si>
  <si>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</si>
  <si>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</si>
  <si>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</si>
  <si>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</si>
  <si>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</si>
  <si>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</si>
  <si>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</si>
  <si>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</si>
  <si>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</si>
  <si>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</si>
  <si>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</si>
  <si>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</si>
  <si>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</si>
  <si>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</si>
  <si>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</si>
  <si>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</si>
  <si>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</si>
  <si>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</si>
  <si>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</si>
  <si>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</si>
  <si>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</si>
  <si>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</si>
  <si>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</si>
  <si>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</si>
  <si>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</si>
  <si>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</si>
  <si>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</si>
  <si>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</si>
  <si>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</si>
  <si>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</si>
  <si>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</si>
  <si>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</si>
  <si>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</si>
  <si>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</si>
  <si>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</si>
  <si>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</si>
  <si>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</si>
  <si>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</si>
  <si>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</si>
  <si>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</si>
  <si>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</si>
  <si>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</si>
  <si>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</si>
  <si>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</si>
  <si>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</si>
  <si>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</si>
  <si>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</si>
  <si>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</si>
  <si>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</si>
  <si>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</si>
  <si>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</si>
  <si>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</si>
  <si>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</si>
  <si>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</si>
  <si>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</si>
  <si>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</si>
  <si>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</si>
  <si>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</si>
  <si>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</si>
  <si>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</si>
  <si>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</si>
  <si>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</si>
  <si>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</si>
  <si>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</si>
  <si>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</si>
  <si>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</si>
  <si>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</si>
  <si>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</si>
  <si>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</si>
  <si>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</si>
  <si>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</si>
  <si>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</si>
  <si>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</si>
  <si>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</si>
  <si>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</si>
  <si>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</si>
  <si>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</si>
  <si>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</si>
  <si>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</si>
  <si>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</si>
  <si>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</si>
  <si>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</si>
  <si>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</si>
  <si>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</si>
  <si>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</si>
  <si>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</si>
  <si>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</si>
  <si>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</si>
  <si>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</si>
  <si>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</si>
  <si>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</si>
  <si>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</si>
  <si>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</si>
  <si>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</si>
  <si>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</si>
  <si>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</si>
  <si>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</si>
  <si>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</si>
  <si>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</si>
  <si>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</si>
  <si>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</si>
  <si>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</si>
  <si>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</si>
  <si>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</si>
  <si>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</si>
  <si>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</si>
  <si>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</si>
  <si>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</si>
  <si>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</si>
  <si>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</si>
  <si>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</si>
  <si>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</si>
  <si>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</si>
  <si>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</si>
  <si>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</si>
  <si>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</si>
  <si>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</si>
  <si>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</si>
  <si>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</si>
  <si>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</si>
  <si>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</si>
  <si>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</si>
  <si>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</si>
  <si>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</si>
  <si>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</si>
  <si>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</si>
  <si>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</si>
  <si>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</si>
  <si>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</si>
  <si>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</si>
  <si>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</si>
  <si>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</si>
  <si>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</si>
  <si>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</si>
  <si>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</si>
  <si>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</si>
  <si>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</si>
  <si>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</si>
  <si>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</si>
  <si>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</si>
  <si>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</si>
  <si>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</si>
  <si>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</si>
  <si>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</si>
  <si>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</si>
  <si>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</si>
  <si>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</si>
  <si>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</si>
  <si>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</si>
  <si>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</si>
  <si>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</si>
  <si>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</si>
  <si>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</si>
  <si>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</si>
  <si>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</si>
  <si>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</si>
  <si>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</si>
  <si>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</si>
  <si>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</si>
  <si>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</si>
  <si>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</si>
  <si>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</si>
  <si>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</si>
  <si>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</si>
  <si>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</si>
  <si>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</si>
  <si>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</si>
  <si>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</si>
  <si>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</si>
  <si>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</si>
  <si>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</si>
  <si>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</si>
  <si>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</si>
  <si>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</si>
  <si>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</si>
  <si>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</si>
  <si>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</si>
  <si>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</si>
  <si>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</si>
  <si>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</si>
  <si>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</si>
  <si>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</si>
  <si>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</si>
  <si>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</si>
  <si>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</si>
  <si>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</si>
  <si>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</si>
  <si>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</si>
  <si>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</si>
  <si>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</si>
  <si>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</si>
  <si>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</si>
  <si>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</si>
  <si>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</si>
  <si>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</si>
  <si>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</si>
  <si>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</si>
  <si>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</si>
  <si>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</si>
  <si>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</si>
  <si>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</si>
  <si>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</si>
  <si>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</si>
  <si>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</si>
  <si>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</si>
  <si>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</si>
  <si>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</si>
  <si>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</si>
  <si>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</si>
  <si>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</si>
  <si>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</si>
  <si>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</si>
  <si>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</si>
  <si>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</si>
  <si>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</si>
  <si>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</si>
  <si>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</si>
  <si>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</si>
  <si>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</si>
  <si>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</si>
  <si>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</si>
  <si>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</si>
  <si>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</si>
  <si>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</si>
  <si>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</si>
  <si>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</si>
  <si>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</si>
  <si>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</si>
  <si>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</si>
  <si>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</si>
  <si>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</si>
  <si>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</si>
  <si>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</si>
  <si>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</si>
  <si>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</si>
  <si>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</si>
  <si>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</si>
  <si>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</si>
  <si>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</si>
  <si>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</si>
  <si>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</si>
  <si>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</si>
  <si>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</si>
  <si>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</si>
  <si>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</si>
  <si>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</si>
  <si>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</si>
  <si>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</si>
  <si>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</si>
  <si>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</si>
  <si>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</si>
  <si>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</si>
  <si>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</si>
  <si>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</si>
  <si>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</si>
  <si>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</si>
  <si>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</si>
  <si>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</si>
  <si>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</si>
  <si>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</si>
  <si>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</si>
  <si>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</si>
  <si>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</si>
  <si>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</si>
  <si>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</si>
  <si>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</si>
  <si>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</si>
  <si>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</si>
  <si>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</si>
  <si>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</si>
  <si>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</si>
  <si>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</si>
  <si>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</si>
  <si>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</si>
  <si>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</si>
  <si>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</si>
  <si>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</si>
  <si>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</si>
  <si>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</si>
  <si>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</si>
  <si>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</si>
  <si>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</si>
  <si>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</si>
  <si>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</si>
  <si>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</si>
  <si>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</si>
  <si>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</si>
  <si>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</si>
  <si>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</si>
  <si>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</si>
  <si>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</si>
  <si>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</si>
  <si>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</si>
  <si>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</si>
  <si>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</si>
  <si>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</si>
  <si>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</si>
  <si>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</si>
  <si>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</si>
  <si>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</si>
  <si>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</si>
  <si>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</si>
  <si>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</si>
  <si>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</si>
  <si>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</si>
  <si>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</si>
  <si>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</si>
  <si>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</si>
  <si>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</si>
  <si>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</si>
  <si>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</si>
  <si>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</si>
  <si>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</si>
  <si>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</si>
  <si>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</si>
  <si>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</si>
  <si>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</si>
  <si>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</si>
  <si>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</si>
  <si>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</si>
  <si>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</si>
  <si>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</si>
  <si>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</si>
  <si>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</si>
  <si>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</si>
  <si>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</si>
  <si>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</si>
  <si>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</si>
  <si>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</si>
  <si>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</si>
  <si>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</si>
  <si>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</si>
  <si>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</si>
  <si>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</si>
  <si>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</si>
  <si>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</si>
  <si>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</si>
  <si>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</si>
  <si>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</si>
  <si>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</si>
  <si>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</si>
  <si>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</si>
  <si>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</si>
  <si>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</si>
  <si>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</si>
  <si>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</si>
  <si>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</si>
  <si>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</si>
  <si>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</si>
  <si>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</si>
  <si>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</si>
  <si>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</si>
  <si>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</si>
  <si>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</si>
  <si>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</si>
  <si>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</si>
  <si>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</si>
  <si>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</si>
  <si>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</si>
  <si>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</si>
  <si>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</si>
  <si>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</si>
  <si>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</si>
  <si>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</si>
  <si>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</si>
  <si>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</si>
  <si>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</si>
  <si>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</si>
  <si>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</si>
  <si>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</si>
  <si>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</si>
  <si>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</si>
  <si>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</si>
  <si>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</si>
  <si>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</si>
  <si>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</si>
  <si>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</si>
  <si>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</si>
  <si>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</si>
  <si>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</si>
  <si>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</si>
  <si>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</si>
  <si>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</si>
  <si>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</si>
  <si>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</si>
  <si>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</si>
  <si>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</si>
  <si>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</si>
  <si>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</si>
  <si>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</si>
  <si>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</si>
  <si>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</si>
  <si>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</si>
  <si>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</si>
  <si>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</si>
  <si>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</si>
  <si>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</si>
  <si>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</si>
  <si>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</si>
  <si>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</si>
  <si>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</si>
  <si>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</si>
  <si>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</si>
  <si>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</si>
  <si>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</si>
  <si>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</si>
  <si>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</si>
  <si>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</si>
  <si>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</si>
  <si>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</si>
  <si>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</si>
  <si>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</si>
  <si>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</si>
  <si>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</si>
  <si>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</si>
  <si>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</si>
  <si>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</si>
  <si>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</si>
  <si>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</si>
  <si>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</si>
  <si>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</si>
  <si>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</si>
  <si>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</si>
  <si>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</si>
  <si>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</si>
  <si>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</si>
  <si>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</si>
  <si>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</si>
  <si>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</si>
  <si>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</si>
  <si>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</si>
  <si>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</si>
  <si>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</si>
  <si>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</si>
  <si>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</si>
  <si>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</si>
  <si>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</si>
  <si>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</si>
  <si>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</si>
  <si>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</si>
  <si>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</si>
  <si>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</si>
  <si>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</si>
  <si>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</si>
  <si>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</si>
  <si>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</si>
  <si>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</si>
  <si>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</si>
  <si>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</si>
  <si>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</si>
  <si>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</si>
  <si>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</si>
  <si>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</si>
  <si>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</si>
  <si>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</si>
  <si>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</si>
  <si>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</si>
  <si>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</si>
  <si>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</si>
  <si>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</si>
  <si>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</si>
  <si>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</si>
  <si>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</si>
  <si>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</si>
  <si>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</si>
  <si>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</si>
  <si>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</si>
  <si>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</si>
  <si>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</si>
  <si>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</si>
  <si>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</si>
  <si>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</si>
  <si>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</si>
  <si>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</si>
  <si>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</si>
  <si>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</si>
  <si>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</si>
  <si>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</si>
  <si>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</si>
  <si>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</si>
  <si>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</si>
  <si>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</si>
  <si>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</si>
  <si>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</si>
  <si>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</si>
  <si>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</si>
  <si>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</si>
  <si>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</si>
  <si>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</si>
  <si>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</si>
  <si>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</si>
  <si>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</si>
  <si>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</si>
  <si>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</si>
  <si>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</si>
  <si>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</si>
  <si>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</si>
  <si>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</si>
  <si>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</si>
  <si>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</si>
  <si>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</si>
  <si>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</si>
  <si>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</si>
  <si>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</si>
  <si>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</si>
  <si>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</si>
  <si>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</si>
  <si>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</si>
  <si>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</si>
  <si>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</si>
  <si>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</si>
  <si>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</si>
  <si>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</si>
  <si>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</si>
  <si>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</si>
  <si>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</si>
  <si>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</si>
  <si>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</si>
  <si>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</si>
  <si>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</si>
  <si>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</si>
  <si>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</si>
  <si>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</si>
  <si>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</si>
  <si>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</si>
  <si>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</si>
  <si>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</si>
  <si>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</si>
  <si>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</si>
  <si>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</si>
  <si>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</si>
  <si>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</si>
  <si>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</si>
  <si>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</si>
  <si>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</si>
  <si>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</si>
  <si>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</si>
  <si>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</si>
  <si>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</si>
  <si>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</si>
  <si>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</si>
  <si>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</si>
  <si>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</si>
  <si>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</si>
  <si>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</si>
  <si>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</si>
  <si>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</si>
  <si>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</si>
  <si>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</si>
  <si>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</si>
  <si>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</si>
  <si>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</si>
  <si>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</si>
  <si>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</si>
  <si>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</si>
  <si>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</si>
  <si>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</si>
  <si>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</si>
  <si>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</si>
  <si>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</si>
  <si>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</si>
  <si>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</si>
  <si>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</si>
  <si>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</si>
  <si>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</si>
  <si>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</si>
  <si>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</si>
  <si>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</si>
  <si>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</si>
  <si>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</si>
  <si>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</si>
  <si>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</si>
  <si>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</si>
  <si>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</si>
  <si>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</si>
  <si>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</si>
  <si>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</si>
  <si>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</si>
  <si>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</si>
  <si>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</si>
  <si>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</si>
  <si>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</si>
  <si>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</si>
  <si>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</si>
  <si>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</si>
  <si>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</si>
  <si>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</si>
  <si>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</si>
  <si>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</si>
  <si>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</si>
  <si>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</si>
  <si>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</si>
  <si>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</si>
  <si>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</si>
  <si>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</si>
  <si>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</si>
  <si>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</si>
  <si>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</si>
  <si>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</si>
  <si>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</si>
  <si>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</si>
  <si>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</si>
  <si>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</si>
  <si>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</si>
  <si>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</si>
  <si>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</si>
  <si>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</si>
  <si>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</si>
  <si>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</si>
  <si>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</si>
  <si>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</si>
  <si>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</si>
  <si>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</si>
  <si>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</si>
  <si>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</si>
  <si>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</si>
  <si>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</si>
  <si>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</si>
  <si>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</si>
  <si>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</si>
  <si>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</si>
  <si>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</si>
  <si>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</si>
  <si>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</si>
  <si>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</si>
  <si>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</si>
  <si>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</si>
  <si>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</si>
  <si>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</si>
  <si>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</si>
  <si>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</si>
  <si>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</si>
  <si>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</si>
  <si>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</si>
  <si>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</si>
  <si>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</si>
  <si>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</si>
  <si>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</si>
  <si>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</si>
  <si>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</si>
  <si>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</si>
  <si>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</si>
  <si>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</si>
  <si>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</si>
  <si>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</si>
  <si>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</si>
  <si>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</si>
  <si>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</si>
  <si>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</si>
  <si>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</si>
  <si>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</si>
  <si>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</si>
  <si>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</si>
  <si>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</si>
  <si>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</si>
  <si>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</si>
  <si>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</si>
  <si>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</si>
  <si>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</si>
  <si>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</si>
  <si>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</si>
  <si>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</si>
  <si>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</si>
  <si>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</si>
  <si>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</si>
  <si>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</si>
  <si>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</si>
  <si>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</si>
  <si>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</si>
  <si>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</si>
  <si>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</si>
  <si>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</si>
  <si>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</si>
  <si>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</si>
  <si>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</si>
  <si>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</si>
  <si>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</si>
  <si>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</si>
  <si>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</si>
  <si>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</si>
  <si>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</si>
  <si>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</si>
  <si>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</si>
  <si>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</si>
  <si>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</si>
  <si>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</si>
  <si>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</si>
  <si>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</si>
  <si>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</si>
  <si>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</si>
  <si>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</si>
  <si>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</si>
  <si>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</si>
  <si>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</si>
  <si>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</si>
  <si>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</si>
  <si>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</si>
  <si>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</si>
  <si>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</si>
  <si>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</si>
  <si>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</si>
  <si>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</si>
  <si>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</si>
  <si>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</si>
  <si>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</si>
  <si>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</si>
  <si>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</si>
  <si>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</si>
  <si>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</si>
  <si>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</si>
  <si>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</si>
  <si>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</si>
  <si>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</si>
  <si>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</si>
  <si>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</si>
  <si>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</si>
  <si>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</si>
  <si>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</si>
  <si>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</si>
  <si>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</si>
  <si>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</si>
  <si>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</si>
  <si>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</si>
  <si>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</si>
  <si>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</si>
  <si>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</si>
  <si>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</si>
  <si>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</si>
  <si>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</si>
  <si>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</si>
  <si>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</si>
  <si>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</si>
  <si>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</si>
  <si>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</si>
  <si>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</si>
  <si>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</si>
  <si>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</si>
  <si>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</si>
  <si>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</si>
  <si>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</si>
  <si>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</si>
  <si>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</si>
  <si>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</si>
  <si>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</si>
  <si>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</si>
  <si>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</si>
  <si>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</si>
  <si>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</si>
  <si>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</si>
  <si>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</si>
  <si>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</si>
  <si>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</si>
  <si>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</si>
  <si>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</si>
  <si>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</si>
  <si>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</si>
  <si>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</si>
  <si>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</si>
  <si>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</si>
  <si>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</si>
  <si>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</si>
  <si>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</si>
  <si>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</si>
  <si>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</si>
  <si>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</si>
  <si>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</si>
  <si>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</si>
  <si>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</si>
  <si>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</si>
  <si>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</si>
  <si>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</si>
  <si>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</si>
  <si>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</si>
  <si>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</si>
  <si>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</si>
  <si>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</si>
  <si>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</si>
  <si>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</si>
  <si>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</si>
  <si>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</si>
  <si>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</si>
  <si>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</si>
  <si>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</si>
  <si>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</si>
  <si>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</si>
  <si>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</si>
  <si>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</si>
  <si>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</si>
  <si>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</si>
  <si>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</si>
  <si>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</si>
  <si>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</si>
  <si>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</si>
  <si>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</si>
  <si>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</si>
  <si>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</si>
  <si>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</si>
  <si>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</si>
  <si>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</si>
  <si>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</si>
  <si>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</si>
  <si>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</si>
  <si>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</si>
  <si>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</si>
  <si>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</si>
  <si>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</si>
  <si>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</si>
  <si>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</si>
  <si>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</si>
  <si>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</si>
  <si>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</si>
  <si>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</si>
  <si>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</si>
  <si>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</si>
  <si>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</si>
  <si>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</si>
  <si>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</si>
  <si>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</si>
  <si>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</si>
  <si>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</si>
  <si>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</si>
  <si>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</si>
  <si>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</si>
  <si>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</si>
  <si>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</si>
  <si>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</si>
  <si>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</si>
  <si>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</si>
  <si>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</si>
  <si>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</si>
  <si>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</si>
  <si>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</si>
  <si>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</si>
  <si>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</si>
  <si>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</si>
  <si>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</si>
  <si>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</si>
  <si>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</si>
  <si>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</si>
  <si>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</si>
  <si>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</si>
  <si>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</si>
  <si>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</si>
  <si>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</si>
  <si>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</si>
  <si>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</si>
  <si>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</si>
  <si>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</si>
  <si>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</si>
  <si>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</si>
  <si>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</si>
  <si>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</si>
  <si>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</si>
  <si>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</si>
  <si>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</si>
  <si>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</si>
  <si>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</si>
  <si>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</si>
  <si>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</si>
  <si>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</si>
  <si>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</si>
  <si>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</si>
  <si>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</si>
  <si>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</si>
  <si>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</si>
  <si>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</si>
  <si>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</si>
  <si>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</si>
  <si>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</si>
  <si>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</si>
  <si>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</si>
  <si>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</si>
  <si>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</si>
  <si>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</si>
  <si>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</si>
  <si>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</si>
  <si>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</si>
  <si>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</si>
  <si>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</si>
  <si>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</si>
  <si>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</si>
  <si>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</si>
  <si>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</si>
  <si>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</si>
  <si>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</si>
  <si>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</si>
  <si>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</si>
  <si>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</si>
  <si>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</si>
  <si>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</si>
  <si>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</si>
  <si>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</si>
  <si>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</si>
  <si>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</si>
  <si>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</si>
  <si>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</si>
  <si>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</si>
  <si>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</si>
  <si>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</si>
  <si>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</si>
  <si>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</si>
  <si>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</si>
  <si>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</si>
  <si>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</si>
  <si>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</si>
  <si>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</si>
  <si>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</si>
  <si>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</si>
  <si>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</si>
  <si>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</si>
  <si>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</si>
  <si>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</si>
  <si>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</si>
  <si>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</si>
  <si>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</si>
  <si>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</si>
  <si>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</si>
  <si>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</si>
  <si>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</si>
  <si>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</si>
  <si>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</si>
  <si>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</si>
  <si>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</si>
  <si>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</si>
  <si>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</si>
  <si>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</si>
  <si>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</si>
  <si>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</si>
  <si>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</si>
  <si>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</si>
  <si>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</si>
  <si>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</si>
  <si>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</si>
  <si>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</si>
  <si>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</si>
  <si>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</si>
  <si>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</si>
  <si>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</si>
  <si>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</si>
  <si>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</si>
  <si>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</si>
  <si>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</si>
  <si>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</si>
  <si>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</si>
  <si>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</si>
  <si>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</si>
  <si>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</si>
  <si>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</si>
  <si>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</si>
  <si>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</si>
  <si>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</si>
  <si>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</si>
  <si>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</si>
  <si>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</si>
  <si>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</si>
  <si>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</si>
  <si>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</si>
  <si>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</si>
  <si>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</si>
  <si>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</si>
  <si>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</si>
  <si>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</si>
  <si>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</si>
  <si>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</si>
  <si>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</si>
  <si>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</si>
  <si>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</si>
  <si>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</si>
  <si>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</si>
  <si>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</si>
  <si>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</si>
  <si>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</si>
  <si>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</si>
  <si>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</si>
  <si>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</si>
  <si>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</si>
  <si>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</si>
  <si>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</si>
  <si>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</si>
  <si>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</si>
  <si>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</si>
  <si>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</si>
  <si>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</si>
  <si>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</si>
  <si>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</si>
  <si>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</si>
  <si>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</si>
  <si>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</si>
  <si>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</si>
  <si>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</si>
  <si>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</si>
  <si>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</si>
  <si>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</si>
  <si>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</si>
  <si>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</si>
  <si>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</si>
  <si>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</si>
  <si>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</si>
  <si>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</si>
  <si>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</si>
  <si>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</si>
  <si>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</si>
  <si>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</si>
  <si>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</si>
  <si>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</si>
  <si>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</si>
  <si>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</si>
  <si>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</si>
  <si>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</si>
  <si>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</si>
  <si>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</si>
  <si>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</si>
  <si>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</si>
  <si>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</si>
  <si>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</si>
  <si>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</si>
  <si>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</si>
  <si>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</si>
  <si>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</si>
  <si>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</si>
  <si>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</si>
  <si>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</si>
  <si>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</si>
  <si>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</si>
  <si>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</si>
  <si>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</si>
  <si>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</si>
  <si>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</si>
  <si>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</si>
  <si>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</si>
  <si>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</si>
  <si>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</si>
  <si>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</si>
  <si>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</si>
  <si>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</si>
  <si>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</si>
  <si>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</si>
  <si>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</si>
  <si>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</si>
  <si>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</si>
  <si>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</si>
  <si>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</si>
  <si>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</si>
  <si>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</si>
  <si>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</si>
  <si>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</si>
  <si>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</si>
  <si>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</si>
  <si>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</si>
  <si>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</si>
  <si>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</si>
  <si>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</si>
  <si>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</si>
  <si>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</si>
  <si>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</si>
  <si>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</si>
  <si>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</si>
  <si>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</si>
  <si>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</si>
  <si>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</si>
  <si>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</si>
  <si>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</si>
  <si>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</si>
  <si>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</si>
  <si>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</si>
  <si>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</si>
  <si>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</si>
  <si>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</si>
  <si>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</si>
  <si>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</si>
  <si>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</si>
  <si>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</si>
  <si>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</si>
  <si>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</si>
  <si>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</si>
  <si>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</si>
  <si>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</si>
  <si>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</si>
  <si>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</si>
  <si>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</si>
  <si>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</si>
  <si>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</si>
  <si>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</si>
  <si>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</si>
  <si>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</si>
  <si>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</si>
  <si>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</si>
  <si>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</si>
  <si>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</si>
  <si>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</si>
  <si>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</si>
  <si>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</si>
  <si>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</si>
  <si>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</si>
  <si>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</si>
  <si>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</si>
  <si>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</si>
  <si>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</si>
  <si>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</si>
  <si>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</si>
  <si>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</si>
  <si>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</si>
  <si>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</si>
  <si>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</si>
  <si>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</si>
  <si>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</si>
  <si>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</si>
  <si>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</si>
  <si>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</si>
  <si>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</si>
  <si>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</si>
  <si>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</si>
  <si>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</si>
  <si>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</si>
  <si>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</si>
  <si>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</si>
  <si>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</si>
  <si>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</si>
  <si>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</si>
  <si>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</si>
  <si>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</si>
  <si>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</si>
  <si>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</si>
  <si>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</si>
  <si>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</si>
  <si>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</si>
  <si>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</si>
  <si>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</si>
  <si>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</si>
  <si>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</si>
  <si>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</si>
  <si>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</si>
  <si>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</si>
  <si>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</si>
  <si>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</si>
  <si>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</si>
  <si>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</si>
  <si>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</si>
  <si>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</si>
  <si>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</si>
  <si>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</si>
  <si>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</si>
  <si>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</si>
  <si>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</si>
  <si>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</si>
  <si>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</si>
  <si>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</si>
  <si>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</si>
  <si>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</si>
  <si>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</si>
  <si>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</si>
  <si>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</si>
  <si>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</si>
  <si>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</si>
  <si>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</si>
  <si>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</si>
  <si>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</si>
  <si>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</si>
  <si>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</si>
  <si>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</si>
  <si>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</si>
  <si>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</si>
  <si>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</si>
  <si>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</si>
  <si>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</si>
  <si>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</si>
  <si>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</si>
  <si>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</si>
  <si>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</si>
  <si>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</si>
  <si>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</si>
  <si>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</si>
  <si>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</si>
  <si>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</si>
  <si>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</si>
  <si>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</si>
  <si>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</si>
  <si>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</si>
  <si>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</si>
  <si>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</si>
  <si>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</si>
  <si>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</si>
  <si>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</si>
  <si>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</si>
  <si>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</si>
  <si>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</si>
  <si>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</si>
  <si>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</si>
  <si>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</si>
  <si>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</si>
  <si>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</si>
  <si>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</si>
  <si>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</si>
  <si>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</si>
  <si>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</si>
  <si>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</si>
  <si>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</si>
  <si>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</si>
  <si>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</si>
  <si>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</si>
  <si>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</si>
  <si>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</si>
  <si>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</si>
  <si>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</si>
  <si>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</si>
  <si>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</si>
  <si>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</si>
  <si>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</si>
  <si>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</si>
  <si>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</si>
  <si>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</si>
  <si>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</si>
  <si>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</si>
  <si>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</si>
  <si>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</si>
  <si>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</si>
  <si>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</si>
  <si>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</si>
  <si>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</si>
  <si>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</si>
  <si>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</si>
  <si>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</si>
  <si>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</si>
  <si>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</si>
  <si>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</si>
  <si>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</si>
  <si>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</si>
  <si>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</si>
  <si>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</si>
  <si>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</si>
  <si>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</si>
  <si>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</si>
  <si>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</si>
  <si>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</si>
  <si>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</si>
  <si>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</si>
  <si>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</si>
  <si>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</si>
  <si>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</si>
  <si>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</si>
  <si>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</si>
  <si>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</si>
  <si>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</si>
  <si>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</si>
  <si>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</si>
  <si>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</si>
  <si>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</si>
  <si>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</si>
  <si>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</si>
  <si>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</si>
  <si>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</si>
  <si>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</si>
  <si>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</si>
  <si>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</si>
  <si>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</si>
  <si>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</si>
  <si>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</si>
  <si>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</si>
  <si>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</si>
  <si>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</si>
  <si>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</si>
  <si>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</si>
  <si>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</si>
  <si>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</si>
  <si>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</si>
  <si>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</si>
  <si>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</si>
  <si>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</si>
  <si>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</si>
  <si>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</si>
  <si>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</si>
  <si>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</si>
  <si>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</si>
  <si>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</si>
  <si>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</si>
  <si>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</si>
  <si>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</si>
  <si>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</si>
  <si>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</si>
  <si>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</si>
  <si>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</si>
  <si>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</si>
  <si>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</si>
  <si>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</si>
  <si>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</si>
  <si>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</si>
  <si>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</si>
  <si>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</si>
  <si>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</si>
  <si>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</si>
  <si>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</si>
  <si>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</si>
  <si>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</si>
  <si>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</si>
  <si>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</si>
  <si>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</si>
  <si>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</si>
  <si>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</si>
  <si>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</si>
  <si>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</si>
  <si>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</si>
  <si>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</si>
  <si>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</si>
  <si>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</si>
  <si>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</si>
  <si>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</si>
  <si>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</si>
  <si>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</si>
  <si>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</si>
  <si>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</si>
  <si>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</si>
  <si>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</si>
  <si>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</si>
  <si>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</si>
  <si>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</si>
  <si>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</si>
  <si>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</si>
  <si>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</si>
  <si>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</si>
  <si>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</si>
  <si>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</si>
  <si>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</si>
  <si>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</si>
  <si>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</si>
  <si>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</si>
  <si>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</si>
  <si>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</si>
  <si>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</si>
  <si>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</si>
  <si>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</si>
  <si>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</si>
  <si>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</si>
  <si>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</si>
  <si>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</si>
  <si>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</si>
  <si>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</si>
  <si>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</si>
  <si>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</si>
  <si>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</si>
  <si>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</si>
  <si>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</si>
  <si>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</si>
  <si>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</si>
  <si>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</si>
  <si>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</si>
  <si>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</si>
  <si>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</si>
  <si>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</si>
  <si>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</si>
  <si>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</si>
  <si>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</si>
  <si>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</si>
  <si>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</si>
  <si>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</si>
  <si>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</si>
  <si>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</si>
  <si>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</si>
  <si>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</si>
  <si>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</si>
  <si>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</si>
  <si>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</si>
  <si>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</si>
  <si>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</si>
  <si>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</si>
  <si>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</si>
  <si>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</si>
  <si>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</si>
  <si>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</si>
  <si>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</si>
  <si>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</si>
  <si>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</si>
  <si>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</si>
  <si>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</si>
  <si>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</si>
  <si>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</si>
  <si>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</si>
  <si>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</si>
  <si>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</si>
  <si>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</si>
  <si>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</si>
  <si>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</si>
  <si>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</si>
  <si>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</si>
  <si>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</si>
  <si>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</si>
  <si>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</si>
  <si>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</si>
  <si>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</si>
  <si>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</si>
  <si>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</si>
  <si>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</si>
  <si>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</si>
  <si>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</si>
  <si>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</si>
  <si>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</si>
  <si>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</si>
  <si>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</si>
  <si>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</si>
  <si>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</si>
  <si>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</si>
  <si>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</si>
  <si>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</si>
  <si>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</si>
  <si>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</si>
  <si>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</si>
  <si>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</si>
  <si>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</si>
  <si>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</si>
  <si>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</si>
  <si>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</si>
  <si>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</si>
  <si>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</si>
  <si>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</si>
  <si>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</si>
  <si>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</si>
  <si>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</si>
  <si>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</si>
  <si>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</si>
  <si>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</si>
  <si>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</si>
  <si>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</si>
  <si>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</si>
  <si>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</si>
  <si>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</si>
  <si>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</si>
  <si>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</si>
  <si>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</si>
  <si>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</si>
  <si>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</si>
  <si>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</si>
  <si>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</si>
  <si>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</si>
  <si>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</si>
  <si>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</si>
  <si>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</si>
  <si>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</si>
  <si>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</si>
  <si>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</si>
  <si>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</si>
  <si>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</si>
  <si>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</si>
  <si>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</si>
  <si>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</si>
  <si>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</si>
  <si>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</si>
  <si>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</si>
  <si>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</si>
  <si>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</si>
  <si>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</si>
  <si>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</si>
  <si>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</si>
  <si>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</si>
  <si>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</si>
  <si>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</si>
  <si>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</si>
  <si>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</si>
  <si>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</si>
  <si>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</si>
  <si>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</si>
  <si>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</si>
  <si>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</si>
  <si>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</si>
  <si>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</si>
  <si>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</si>
  <si>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</si>
  <si>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</si>
  <si>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</si>
  <si>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</si>
  <si>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</si>
  <si>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</si>
  <si>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</si>
  <si>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</si>
  <si>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</si>
  <si>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</si>
  <si>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</si>
  <si>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</si>
  <si>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</si>
  <si>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</si>
  <si>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</si>
  <si>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</si>
  <si>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</si>
  <si>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</si>
  <si>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</si>
  <si>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</si>
  <si>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</si>
  <si>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</si>
  <si>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</si>
  <si>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</si>
  <si>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</si>
  <si>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</si>
  <si>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</si>
  <si>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</si>
  <si>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</si>
  <si>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</si>
  <si>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</si>
  <si>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</si>
  <si>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</si>
  <si>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</si>
  <si>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</si>
  <si>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</si>
  <si>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</si>
  <si>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</si>
  <si>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</si>
  <si>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</si>
  <si>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</si>
  <si>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</si>
  <si>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</si>
  <si>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</si>
  <si>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</si>
  <si>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</si>
  <si>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</si>
  <si>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</si>
  <si>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</si>
  <si>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</si>
  <si>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</si>
  <si>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</si>
  <si>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</si>
  <si>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</si>
  <si>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</si>
  <si>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</si>
  <si>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</si>
  <si>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</si>
  <si>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</si>
  <si>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</si>
  <si>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</si>
  <si>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</si>
  <si>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</si>
  <si>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</si>
  <si>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</si>
  <si>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</si>
  <si>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</si>
  <si>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</si>
  <si>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</si>
  <si>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</si>
  <si>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</si>
  <si>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</si>
  <si>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</si>
  <si>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</si>
  <si>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</si>
  <si>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</si>
  <si>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</si>
  <si>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</si>
  <si>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</si>
  <si>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</si>
  <si>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</si>
  <si>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</si>
  <si>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</si>
  <si>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</si>
  <si>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</si>
  <si>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</si>
  <si>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</si>
  <si>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</si>
  <si>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</si>
  <si>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</si>
  <si>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</si>
  <si>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</si>
  <si>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</si>
  <si>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</si>
  <si>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</si>
  <si>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</si>
  <si>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</si>
  <si>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</si>
  <si>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</si>
  <si>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</si>
  <si>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</si>
  <si>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</si>
  <si>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</si>
  <si>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</si>
  <si>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</si>
  <si>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</si>
  <si>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</si>
  <si>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</si>
  <si>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</si>
  <si>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</si>
  <si>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</si>
  <si>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</si>
  <si>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</si>
  <si>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</si>
  <si>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</si>
  <si>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</si>
  <si>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</si>
  <si>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</si>
  <si>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</si>
  <si>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</si>
  <si>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</si>
  <si>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</si>
  <si>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</si>
  <si>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</si>
  <si>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</si>
  <si>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</si>
  <si>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</si>
  <si>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</si>
  <si>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</si>
  <si>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</si>
  <si>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</si>
  <si>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</si>
  <si>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</si>
  <si>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</si>
  <si>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</si>
  <si>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</si>
  <si>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</si>
  <si>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</si>
  <si>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</si>
  <si>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</si>
  <si>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</si>
  <si>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</si>
  <si>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</si>
  <si>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</si>
  <si>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</si>
  <si>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</si>
  <si>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</si>
  <si>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</si>
  <si>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</si>
  <si>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</si>
  <si>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</si>
  <si>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</si>
  <si>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</si>
  <si>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</si>
  <si>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</si>
  <si>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</si>
  <si>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</si>
  <si>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</si>
  <si>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</si>
  <si>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</si>
  <si>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</si>
  <si>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</si>
  <si>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</si>
  <si>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</si>
  <si>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</si>
  <si>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</si>
  <si>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</si>
  <si>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</si>
  <si>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</si>
  <si>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</si>
  <si>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</si>
  <si>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</si>
  <si>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</si>
  <si>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</si>
  <si>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</si>
  <si>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</si>
  <si>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</si>
  <si>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</si>
  <si>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</si>
  <si>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</si>
  <si>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</si>
  <si>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</si>
  <si>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</si>
  <si>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</si>
  <si>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</si>
  <si>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</si>
  <si>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</si>
  <si>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</si>
  <si>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</si>
  <si>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</si>
  <si>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</si>
  <si>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</si>
  <si>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</si>
  <si>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</si>
  <si>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</si>
  <si>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</si>
  <si>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</si>
  <si>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</si>
  <si>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</si>
  <si>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</si>
  <si>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</si>
  <si>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</si>
  <si>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</si>
  <si>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</si>
  <si>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</si>
  <si>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</si>
  <si>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</si>
  <si>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</si>
  <si>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</si>
  <si>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</si>
  <si>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</si>
  <si>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</si>
  <si>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</si>
  <si>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</si>
  <si>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</si>
  <si>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</si>
  <si>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</si>
  <si>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</si>
  <si>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</si>
  <si>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</si>
  <si>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</si>
  <si>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</si>
  <si>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</si>
  <si>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</si>
  <si>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</si>
  <si>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</si>
  <si>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</si>
  <si>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</si>
  <si>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</si>
  <si>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</si>
  <si>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</si>
  <si>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</si>
  <si>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</si>
  <si>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</si>
  <si>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</si>
  <si>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</si>
  <si>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</si>
  <si>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</si>
  <si>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</si>
  <si>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</si>
  <si>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</si>
  <si>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</si>
  <si>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</si>
  <si>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</si>
  <si>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</si>
  <si>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</si>
  <si>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</si>
  <si>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</si>
  <si>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</si>
  <si>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</si>
  <si>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</si>
  <si>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</si>
  <si>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</si>
  <si>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</si>
  <si>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</si>
  <si>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</si>
  <si>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</si>
  <si>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</si>
  <si>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</si>
  <si>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</si>
  <si>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</si>
  <si>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</si>
  <si>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</si>
  <si>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</si>
  <si>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</si>
  <si>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</si>
  <si>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</si>
  <si>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</si>
  <si>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</si>
  <si>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</si>
  <si>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</si>
  <si>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</si>
  <si>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</si>
  <si>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</si>
  <si>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</si>
  <si>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</si>
  <si>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</si>
  <si>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</si>
  <si>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</si>
  <si>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</si>
  <si>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</si>
  <si>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</si>
  <si>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</si>
  <si>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</si>
  <si>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</si>
  <si>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</si>
  <si>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</si>
  <si>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</si>
  <si>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</si>
  <si>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</si>
  <si>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</si>
  <si>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</si>
  <si>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</si>
  <si>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</si>
  <si>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</si>
  <si>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</si>
  <si>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</si>
  <si>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</si>
  <si>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</si>
  <si>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</si>
  <si>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</si>
  <si>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</si>
  <si>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</si>
  <si>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</si>
  <si>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</si>
  <si>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</si>
  <si>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</si>
  <si>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</si>
  <si>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</si>
  <si>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</si>
  <si>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</si>
  <si>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</si>
  <si>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</si>
  <si>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</si>
  <si>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</si>
  <si>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</si>
  <si>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</si>
  <si>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</si>
  <si>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</si>
  <si>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</si>
  <si>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</si>
  <si>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</si>
  <si>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</si>
  <si>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</si>
  <si>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</si>
  <si>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</si>
  <si>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</si>
  <si>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</si>
  <si>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</si>
  <si>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</si>
  <si>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</si>
  <si>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</si>
  <si>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</si>
  <si>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</si>
  <si>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</si>
  <si>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</si>
  <si>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</si>
  <si>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</si>
  <si>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</si>
  <si>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</si>
  <si>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</si>
  <si>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</si>
  <si>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</si>
  <si>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</si>
  <si>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</si>
  <si>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</si>
  <si>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</si>
  <si>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</si>
  <si>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</si>
  <si>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</si>
  <si>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</si>
  <si>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</si>
  <si>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</si>
  <si>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</si>
  <si>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</si>
  <si>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</si>
  <si>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</si>
  <si>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</si>
  <si>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</si>
  <si>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</si>
  <si>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</si>
  <si>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</si>
  <si>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</si>
  <si>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</si>
  <si>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</si>
  <si>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</si>
  <si>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</si>
  <si>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</si>
  <si>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</si>
  <si>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</si>
  <si>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</si>
  <si>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</si>
  <si>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</si>
  <si>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</si>
  <si>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</si>
  <si>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</si>
  <si>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</si>
  <si>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</si>
  <si>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</si>
  <si>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</si>
  <si>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</si>
  <si>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</si>
  <si>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</si>
  <si>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</si>
  <si>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</si>
  <si>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</si>
  <si>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</si>
  <si>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</si>
  <si>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</si>
  <si>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</si>
  <si>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</si>
  <si>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</si>
  <si>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</si>
  <si>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</si>
  <si>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</si>
  <si>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</si>
  <si>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</si>
  <si>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</si>
  <si>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</si>
  <si>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</si>
  <si>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</si>
  <si>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</si>
  <si>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</si>
  <si>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</si>
  <si>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</si>
  <si>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</si>
  <si>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</si>
  <si>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</si>
  <si>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</si>
  <si>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</si>
  <si>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</si>
  <si>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</si>
  <si>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</si>
  <si>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</si>
  <si>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</si>
  <si>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</si>
  <si>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</si>
  <si>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</si>
  <si>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</si>
  <si>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</si>
  <si>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</si>
  <si>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</si>
  <si>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</si>
  <si>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</si>
  <si>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</si>
  <si>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</si>
  <si>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</si>
  <si>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</si>
  <si>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</si>
  <si>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</si>
  <si>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</si>
  <si>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</si>
  <si>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</si>
  <si>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</si>
  <si>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</si>
  <si>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</si>
  <si>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</si>
  <si>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</si>
  <si>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</si>
  <si>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</si>
  <si>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</si>
  <si>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</si>
  <si>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</si>
  <si>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</si>
  <si>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</si>
  <si>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</si>
  <si>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</si>
  <si>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</si>
  <si>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</si>
  <si>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</si>
  <si>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</si>
  <si>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</si>
  <si>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</si>
  <si>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</si>
  <si>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</si>
  <si>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</si>
  <si>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</si>
  <si>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</si>
  <si>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</si>
  <si>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</si>
  <si>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</si>
  <si>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</si>
  <si>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</si>
  <si>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</si>
  <si>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</si>
  <si>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</si>
  <si>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</si>
  <si>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</si>
  <si>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</si>
  <si>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</si>
  <si>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</si>
  <si>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</si>
  <si>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</si>
  <si>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</si>
  <si>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</si>
  <si>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</si>
  <si>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</si>
  <si>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</si>
  <si>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</si>
  <si>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</si>
  <si>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</si>
  <si>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</si>
  <si>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</si>
  <si>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</si>
  <si>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</si>
  <si>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</si>
  <si>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</si>
  <si>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</si>
  <si>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</si>
  <si>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</si>
  <si>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</si>
  <si>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</si>
  <si>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</si>
  <si>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</si>
  <si>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</si>
  <si>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</si>
  <si>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</si>
  <si>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</si>
  <si>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</si>
  <si>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</si>
  <si>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</si>
  <si>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</si>
  <si>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</si>
  <si>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</si>
  <si>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</si>
  <si>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</si>
  <si>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</si>
  <si>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</si>
  <si>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</si>
  <si>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</si>
  <si>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</si>
  <si>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</si>
  <si>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</si>
  <si>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</si>
  <si>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</si>
  <si>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</si>
  <si>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</si>
  <si>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</si>
  <si>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</si>
  <si>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</si>
  <si>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</si>
  <si>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</si>
  <si>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</si>
  <si>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</si>
  <si>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</si>
  <si>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</si>
  <si>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</si>
  <si>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</si>
  <si>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</si>
  <si>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</si>
  <si>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</si>
  <si>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</si>
  <si>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</si>
  <si>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</si>
  <si>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</si>
  <si>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</si>
  <si>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</si>
  <si>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</si>
  <si>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</si>
  <si>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</si>
  <si>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</si>
  <si>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</si>
  <si>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</si>
  <si>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</si>
  <si>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</si>
  <si>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</si>
  <si>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</si>
  <si>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</si>
  <si>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</si>
  <si>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</si>
  <si>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</si>
  <si>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</si>
  <si>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</si>
  <si>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</si>
  <si>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</si>
  <si>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</si>
  <si>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</si>
  <si>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</si>
  <si>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</si>
  <si>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</si>
  <si>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</si>
  <si>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</si>
  <si>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</si>
  <si>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</si>
  <si>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</si>
  <si>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</si>
  <si>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</si>
  <si>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</si>
  <si>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</si>
  <si>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</si>
  <si>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</si>
  <si>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</si>
  <si>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</si>
  <si>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</si>
  <si>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</si>
  <si>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</si>
  <si>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</si>
  <si>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</si>
  <si>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</si>
  <si>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</si>
  <si>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</si>
  <si>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</si>
  <si>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</si>
  <si>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</si>
  <si>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</si>
  <si>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</si>
  <si>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</si>
  <si>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</si>
  <si>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</si>
  <si>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</si>
  <si>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</si>
  <si>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</si>
  <si>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</si>
  <si>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</si>
  <si>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</si>
  <si>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</si>
  <si>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</si>
  <si>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</si>
  <si>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</si>
  <si>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</si>
  <si>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</si>
  <si>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</si>
  <si>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</si>
  <si>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</si>
  <si>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</si>
  <si>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</si>
  <si>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</si>
  <si>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</si>
  <si>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</si>
  <si>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</si>
  <si>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</si>
  <si>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</si>
  <si>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</si>
  <si>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</si>
  <si>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</si>
  <si>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</si>
  <si>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</si>
  <si>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</si>
  <si>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</si>
  <si>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</si>
  <si>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</si>
  <si>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</si>
  <si>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</si>
  <si>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</si>
  <si>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</si>
  <si>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</si>
  <si>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</si>
  <si>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</si>
  <si>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</si>
  <si>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</si>
  <si>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</si>
  <si>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</si>
  <si>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</si>
  <si>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</si>
  <si>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</si>
  <si>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</si>
  <si>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</si>
  <si>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</si>
  <si>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</si>
  <si>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</si>
  <si>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</si>
  <si>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</si>
  <si>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</si>
  <si>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</si>
  <si>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</si>
  <si>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</si>
  <si>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</si>
  <si>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</si>
  <si>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</si>
  <si>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</si>
  <si>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</si>
  <si>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</si>
  <si>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</si>
  <si>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</si>
  <si>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</si>
  <si>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</si>
  <si>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</si>
  <si>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</si>
  <si>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</si>
  <si>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</si>
  <si>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</si>
  <si>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</si>
  <si>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</si>
  <si>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</si>
  <si>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</si>
  <si>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</si>
  <si>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</si>
  <si>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</si>
  <si>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</si>
  <si>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</si>
  <si>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</si>
  <si>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</si>
  <si>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</si>
  <si>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</si>
  <si>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</si>
  <si>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</si>
  <si>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</si>
  <si>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</si>
  <si>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</si>
  <si>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</si>
  <si>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</si>
  <si>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</si>
  <si>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</si>
  <si>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</si>
  <si>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</si>
  <si>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</si>
  <si>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</si>
  <si>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</si>
  <si>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</si>
  <si>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</si>
  <si>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</si>
  <si>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</si>
  <si>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</si>
  <si>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</si>
  <si>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</si>
  <si>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</si>
  <si>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</si>
  <si>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</si>
  <si>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</si>
  <si>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</si>
  <si>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</si>
  <si>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</si>
  <si>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</si>
  <si>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</si>
  <si>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</si>
  <si>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</si>
  <si>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</si>
  <si>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</si>
  <si>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</si>
  <si>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</si>
  <si>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</si>
  <si>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</si>
  <si>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</si>
  <si>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</si>
  <si>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</si>
  <si>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</si>
  <si>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</si>
  <si>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</si>
  <si>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</si>
  <si>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</si>
  <si>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</si>
  <si>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</si>
  <si>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</si>
  <si>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</si>
  <si>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</si>
  <si>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</si>
  <si>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</si>
  <si>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</si>
  <si>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</si>
  <si>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</si>
  <si>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</si>
  <si>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</si>
  <si>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</si>
  <si>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</si>
  <si>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</si>
  <si>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</si>
  <si>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</si>
  <si>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</si>
  <si>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</si>
  <si>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</si>
  <si>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</si>
  <si>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</si>
  <si>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</si>
  <si>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</si>
  <si>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</si>
  <si>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</si>
  <si>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</si>
  <si>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</si>
  <si>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</si>
  <si>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</si>
  <si>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</si>
  <si>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</si>
  <si>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</si>
  <si>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</si>
  <si>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</si>
  <si>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</si>
  <si>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</si>
  <si>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</si>
  <si>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</si>
  <si>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</si>
  <si>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</si>
  <si>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</si>
  <si>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</si>
  <si>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</si>
  <si>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</si>
  <si>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</si>
  <si>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</si>
  <si>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</si>
  <si>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</si>
  <si>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</si>
  <si>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</si>
  <si>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</si>
  <si>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</si>
  <si>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</si>
  <si>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</si>
  <si>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</si>
  <si>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</si>
  <si>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</si>
  <si>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</si>
  <si>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</si>
  <si>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</si>
  <si>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</si>
  <si>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</si>
  <si>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</si>
  <si>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</si>
  <si>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</si>
  <si>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</si>
  <si>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</si>
  <si>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</si>
  <si>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</si>
  <si>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</si>
  <si>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</si>
  <si>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</si>
  <si>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</si>
  <si>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</si>
  <si>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</si>
  <si>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</si>
  <si>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</si>
  <si>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</si>
  <si>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</si>
  <si>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</si>
  <si>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</si>
  <si>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</si>
  <si>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</si>
  <si>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</si>
  <si>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</si>
  <si>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</si>
  <si>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</si>
  <si>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</si>
  <si>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</si>
  <si>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</si>
  <si>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</si>
  <si>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</si>
  <si>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</si>
  <si>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</si>
  <si>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</si>
  <si>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</si>
  <si>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</si>
  <si>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</si>
  <si>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</si>
  <si>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</si>
  <si>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</si>
  <si>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</si>
  <si>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</si>
  <si>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</si>
  <si>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</si>
  <si>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</si>
  <si>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</si>
  <si>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</si>
  <si>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</si>
  <si>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</si>
  <si>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</si>
  <si>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</si>
  <si>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</si>
  <si>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</si>
  <si>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</si>
  <si>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</si>
  <si>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</si>
  <si>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</si>
  <si>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</si>
  <si>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</si>
  <si>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</si>
  <si>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</si>
  <si>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</si>
  <si>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</si>
  <si>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</si>
  <si>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</si>
  <si>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</si>
  <si>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</si>
  <si>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</si>
  <si>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</si>
  <si>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</si>
  <si>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</si>
  <si>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</si>
  <si>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</si>
  <si>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</si>
  <si>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</si>
  <si>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</si>
  <si>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</si>
  <si>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</si>
  <si>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</si>
  <si>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</si>
  <si>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</si>
  <si>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</si>
  <si>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</si>
  <si>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</si>
  <si>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</si>
  <si>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</si>
  <si>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</si>
  <si>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</si>
  <si>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</si>
  <si>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</si>
  <si>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</si>
  <si>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</si>
  <si>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</si>
  <si>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</si>
  <si>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</si>
  <si>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</si>
  <si>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</si>
  <si>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</si>
  <si>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</si>
  <si>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</si>
  <si>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</si>
  <si>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</si>
  <si>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</si>
  <si>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</si>
  <si>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</si>
  <si>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</si>
  <si>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</si>
  <si>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</si>
  <si>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</si>
  <si>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</si>
  <si>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</si>
  <si>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</si>
  <si>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</si>
  <si>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</si>
  <si>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</si>
  <si>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</si>
  <si>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</si>
  <si>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</si>
  <si>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</si>
  <si>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</si>
  <si>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</si>
  <si>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</si>
  <si>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</si>
  <si>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</si>
  <si>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</si>
  <si>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</si>
  <si>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</si>
  <si>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</si>
  <si>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</si>
  <si>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</si>
  <si>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</si>
  <si>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</si>
  <si>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</si>
  <si>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</si>
  <si>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</si>
  <si>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</si>
  <si>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</si>
  <si>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</si>
  <si>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</si>
  <si>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</si>
  <si>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</si>
  <si>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</si>
  <si>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</si>
  <si>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</si>
  <si>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</si>
  <si>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</si>
  <si>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</si>
  <si>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</si>
  <si>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</si>
  <si>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</si>
  <si>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</si>
  <si>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</si>
  <si>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</si>
  <si>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</si>
  <si>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</si>
  <si>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</si>
  <si>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</si>
  <si>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</si>
  <si>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</si>
  <si>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</si>
  <si>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</si>
  <si>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</si>
  <si>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</si>
  <si>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</si>
  <si>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</si>
  <si>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</si>
  <si>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</si>
  <si>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</si>
  <si>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</si>
  <si>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</si>
  <si>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</si>
  <si>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</si>
  <si>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</si>
  <si>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</si>
  <si>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</si>
  <si>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</si>
  <si>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</si>
  <si>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</si>
  <si>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</si>
  <si>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</si>
  <si>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</si>
  <si>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</si>
  <si>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</si>
  <si>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</si>
  <si>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</si>
  <si>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</si>
  <si>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</si>
  <si>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</si>
  <si>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</si>
  <si>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</si>
  <si>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</si>
  <si>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</si>
  <si>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</si>
  <si>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</si>
  <si>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</si>
  <si>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</si>
  <si>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</si>
  <si>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</si>
  <si>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</si>
  <si>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</si>
  <si>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</si>
  <si>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</si>
  <si>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</si>
  <si>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</si>
  <si>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</si>
  <si>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</si>
  <si>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</si>
  <si>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</si>
  <si>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</si>
  <si>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</si>
  <si>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</si>
  <si>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</si>
  <si>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</si>
  <si>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</si>
  <si>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</si>
  <si>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</si>
  <si>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</si>
  <si>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</si>
  <si>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</si>
  <si>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</si>
  <si>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</si>
  <si>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</si>
  <si>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</si>
  <si>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</si>
  <si>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</si>
  <si>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</si>
  <si>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</si>
  <si>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</si>
  <si>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</si>
  <si>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</si>
  <si>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</si>
  <si>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</si>
  <si>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</si>
  <si>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</si>
  <si>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</si>
  <si>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</si>
  <si>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</si>
  <si>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</si>
  <si>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</si>
  <si>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</si>
  <si>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</si>
  <si>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</si>
  <si>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</si>
  <si>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</si>
  <si>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</si>
  <si>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</si>
  <si>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</si>
  <si>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</si>
  <si>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</si>
  <si>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</si>
  <si>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</si>
  <si>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</si>
  <si>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</si>
  <si>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</si>
  <si>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</si>
  <si>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</si>
  <si>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</si>
  <si>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</si>
  <si>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</si>
  <si>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</si>
  <si>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</si>
  <si>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</si>
  <si>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</si>
  <si>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</si>
  <si>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</si>
  <si>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</si>
  <si>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</si>
  <si>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</si>
  <si>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</si>
  <si>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</si>
  <si>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</si>
  <si>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</si>
  <si>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</si>
  <si>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</si>
  <si>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</si>
  <si>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</si>
  <si>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</si>
  <si>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</si>
  <si>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</si>
  <si>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</si>
  <si>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</si>
  <si>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</si>
  <si>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</si>
  <si>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</si>
  <si>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</si>
  <si>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</si>
  <si>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</si>
  <si>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</si>
  <si>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</si>
  <si>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</si>
  <si>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</si>
  <si>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</si>
  <si>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</si>
  <si>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</si>
  <si>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</si>
  <si>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</si>
  <si>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</si>
  <si>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</si>
  <si>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</si>
  <si>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</si>
  <si>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</si>
  <si>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</si>
  <si>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</si>
  <si>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</si>
  <si>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</si>
  <si>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</si>
  <si>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</si>
  <si>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</si>
  <si>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</si>
  <si>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</si>
  <si>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</si>
  <si>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</si>
  <si>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</si>
  <si>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</si>
  <si>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</si>
  <si>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</si>
  <si>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</si>
  <si>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</si>
  <si>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</si>
  <si>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</si>
  <si>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</si>
  <si>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</si>
  <si>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</si>
  <si>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</si>
  <si>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</si>
  <si>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</si>
  <si>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</si>
  <si>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</si>
  <si>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</si>
  <si>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</si>
  <si>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</si>
  <si>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</si>
  <si>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</si>
  <si>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</si>
  <si>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</si>
  <si>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</si>
  <si>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</si>
  <si>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</si>
  <si>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</si>
  <si>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</si>
  <si>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</si>
  <si>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</si>
  <si>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</si>
  <si>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</si>
  <si>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</si>
  <si>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</si>
  <si>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</si>
  <si>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</si>
  <si>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</si>
  <si>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</si>
  <si>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</si>
  <si>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</si>
  <si>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</si>
  <si>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</si>
  <si>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</si>
  <si>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</si>
  <si>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</si>
  <si>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</si>
  <si>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</si>
  <si>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</si>
  <si>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</si>
  <si>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</si>
  <si>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</si>
  <si>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</si>
  <si>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</si>
  <si>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</si>
  <si>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</si>
  <si>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</si>
  <si>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</si>
  <si>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</si>
  <si>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</si>
  <si>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</si>
  <si>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</si>
  <si>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</si>
  <si>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</si>
  <si>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</si>
  <si>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</si>
  <si>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</si>
  <si>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</si>
  <si>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</si>
  <si>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</si>
  <si>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</si>
  <si>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</si>
  <si>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</si>
  <si>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</si>
  <si>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</si>
  <si>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</si>
  <si>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</si>
  <si>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</si>
  <si>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</si>
  <si>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</si>
  <si>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</si>
  <si>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</si>
  <si>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</si>
  <si>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</si>
  <si>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</si>
  <si>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</si>
  <si>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</si>
  <si>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</si>
  <si>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</si>
  <si>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</si>
  <si>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</si>
  <si>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</si>
  <si>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</si>
  <si>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</si>
  <si>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</si>
  <si>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</si>
  <si>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</si>
  <si>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</si>
  <si>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</si>
  <si>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</si>
  <si>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</si>
  <si>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</si>
  <si>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</si>
  <si>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</si>
  <si>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</si>
  <si>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</si>
  <si>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</si>
  <si>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</si>
  <si>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</si>
  <si>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</si>
  <si>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</si>
  <si>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</si>
  <si>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</si>
  <si>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</si>
  <si>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</si>
  <si>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</si>
  <si>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</si>
  <si>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</si>
  <si>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</si>
  <si>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</si>
  <si>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</si>
  <si>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</si>
  <si>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</si>
  <si>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</si>
  <si>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</si>
  <si>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</si>
  <si>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</si>
  <si>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</si>
  <si>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</si>
  <si>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</si>
  <si>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</si>
  <si>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</si>
  <si>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</si>
  <si>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</si>
  <si>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</si>
  <si>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</si>
  <si>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</si>
  <si>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</si>
  <si>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</si>
  <si>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</si>
  <si>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</si>
  <si>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</si>
  <si>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</si>
  <si>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</si>
  <si>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</si>
  <si>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</si>
  <si>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</si>
  <si>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</si>
  <si>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</si>
  <si>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</si>
  <si>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</si>
  <si>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</si>
  <si>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</si>
  <si>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</si>
  <si>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</si>
  <si>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</si>
  <si>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</si>
  <si>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</si>
  <si>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</si>
  <si>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</si>
  <si>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</si>
  <si>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</si>
  <si>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</si>
  <si>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</si>
  <si>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</si>
  <si>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</si>
  <si>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</si>
  <si>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</si>
  <si>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</si>
  <si>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</si>
  <si>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</si>
  <si>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</si>
  <si>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</si>
  <si>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</si>
  <si>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</si>
  <si>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</si>
  <si>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</si>
  <si>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</si>
  <si>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</si>
  <si>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</si>
  <si>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</si>
  <si>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</si>
  <si>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</si>
  <si>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</si>
  <si>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</si>
  <si>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</si>
  <si>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</si>
  <si>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</si>
  <si>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</si>
  <si>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</si>
  <si>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</si>
  <si>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</si>
  <si>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</si>
  <si>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</si>
  <si>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</si>
  <si>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</si>
  <si>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</si>
  <si>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</si>
  <si>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</si>
  <si>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</si>
  <si>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</si>
  <si>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</si>
  <si>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</si>
  <si>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</si>
  <si>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</si>
  <si>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</si>
  <si>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</si>
  <si>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</si>
  <si>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</si>
  <si>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</si>
  <si>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</si>
  <si>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</si>
  <si>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</si>
  <si>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</si>
  <si>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</si>
  <si>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</si>
  <si>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</si>
  <si>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</si>
  <si>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</si>
  <si>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</si>
  <si>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</si>
  <si>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</si>
  <si>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</si>
  <si>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</si>
  <si>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</si>
  <si>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</si>
  <si>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</si>
  <si>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</si>
  <si>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</si>
  <si>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</si>
  <si>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</si>
  <si>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</si>
  <si>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</si>
  <si>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</si>
  <si>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</si>
  <si>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</si>
  <si>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</si>
  <si>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</si>
  <si>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</si>
  <si>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</si>
  <si>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</si>
  <si>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</si>
  <si>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</si>
  <si>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</si>
  <si>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</si>
  <si>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</si>
  <si>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</si>
  <si>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</si>
  <si>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</si>
  <si>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</si>
  <si>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</si>
  <si>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</si>
  <si>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</si>
  <si>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</si>
  <si>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</si>
  <si>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</si>
  <si>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</si>
  <si>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</si>
  <si>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</si>
  <si>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</si>
  <si>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</si>
  <si>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</si>
  <si>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</si>
  <si>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</si>
  <si>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</si>
  <si>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</si>
  <si>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</si>
  <si>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</si>
  <si>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</si>
  <si>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</si>
  <si>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</si>
  <si>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</si>
  <si>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</si>
  <si>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</si>
  <si>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</si>
  <si>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</si>
  <si>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</si>
  <si>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</si>
  <si>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</si>
  <si>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</si>
  <si>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</si>
  <si>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</si>
  <si>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</si>
  <si>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</si>
  <si>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</si>
  <si>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</si>
  <si>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</si>
  <si>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</si>
  <si>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</si>
  <si>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</si>
  <si>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</si>
  <si>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</si>
  <si>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</si>
  <si>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</si>
  <si>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</si>
  <si>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</si>
  <si>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</si>
  <si>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</si>
  <si>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</si>
  <si>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</si>
  <si>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</si>
  <si>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</si>
  <si>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</si>
  <si>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</si>
  <si>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</si>
  <si>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</si>
  <si>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</si>
  <si>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</si>
  <si>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</si>
  <si>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</si>
  <si>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</si>
  <si>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</si>
  <si>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</si>
  <si>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</si>
  <si>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</si>
  <si>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</si>
  <si>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</si>
  <si>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</si>
  <si>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</si>
  <si>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</si>
  <si>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</si>
  <si>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</si>
  <si>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</si>
  <si>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</si>
  <si>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</si>
  <si>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</si>
  <si>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</si>
  <si>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</si>
  <si>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</si>
  <si>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</si>
  <si>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</si>
  <si>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</si>
  <si>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</si>
  <si>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</si>
  <si>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</si>
  <si>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</si>
  <si>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</si>
  <si>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</si>
  <si>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</si>
  <si>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</si>
  <si>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</si>
  <si>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</si>
  <si>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</si>
  <si>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</si>
  <si>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</si>
  <si>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</si>
  <si>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</si>
  <si>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</si>
  <si>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</si>
  <si>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</si>
  <si>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</si>
  <si>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</si>
  <si>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</si>
  <si>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</si>
  <si>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</si>
  <si>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</si>
  <si>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</si>
  <si>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</si>
  <si>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</si>
  <si>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</si>
  <si>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</si>
  <si>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</si>
  <si>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</si>
  <si>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</si>
  <si>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</si>
  <si>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</si>
  <si>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</si>
  <si>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</si>
  <si>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</si>
  <si>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</si>
  <si>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</si>
  <si>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</si>
  <si>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</si>
  <si>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</si>
  <si>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</si>
  <si>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</si>
  <si>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</si>
  <si>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</si>
  <si>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</si>
  <si>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</si>
  <si>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</si>
  <si>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</si>
  <si>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</si>
  <si>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</si>
  <si>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</si>
  <si>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</si>
  <si>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</si>
  <si>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</si>
  <si>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</si>
  <si>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</si>
  <si>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</si>
  <si>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</si>
  <si>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</si>
  <si>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</si>
  <si>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</si>
  <si>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</si>
  <si>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</si>
  <si>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</si>
  <si>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</si>
  <si>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</si>
  <si>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</si>
  <si>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</si>
  <si>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</si>
  <si>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</si>
  <si>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</si>
  <si>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</si>
  <si>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</si>
  <si>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</si>
  <si>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</si>
  <si>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</si>
  <si>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</si>
  <si>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</si>
  <si>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</si>
  <si>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</si>
  <si>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</si>
  <si>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</si>
  <si>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</si>
  <si>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</si>
  <si>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</si>
  <si>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</si>
  <si>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</si>
  <si>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</si>
  <si>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</si>
  <si>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</si>
  <si>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</si>
  <si>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</si>
  <si>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</si>
  <si>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</si>
  <si>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</si>
  <si>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</si>
  <si>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</si>
  <si>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</si>
  <si>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</si>
  <si>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</si>
  <si>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</si>
  <si>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</si>
  <si>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</si>
  <si>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</si>
  <si>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</si>
  <si>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</si>
  <si>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</si>
  <si>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</si>
  <si>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</si>
  <si>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</si>
  <si>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</si>
  <si>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</si>
  <si>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</si>
  <si>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</si>
  <si>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</si>
  <si>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</si>
  <si>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</si>
  <si>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</si>
  <si>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</si>
  <si>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</si>
  <si>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</si>
  <si>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</si>
  <si>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</si>
  <si>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</si>
  <si>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</si>
  <si>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</si>
  <si>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</si>
  <si>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</si>
  <si>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</si>
  <si>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</si>
  <si>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</si>
  <si>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</si>
  <si>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</si>
  <si>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</si>
  <si>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</si>
  <si>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</si>
  <si>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</si>
  <si>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</si>
  <si>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</si>
  <si>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</si>
  <si>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</si>
  <si>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</si>
  <si>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</si>
  <si>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</si>
  <si>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</si>
  <si>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</si>
  <si>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</si>
  <si>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</si>
  <si>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</si>
  <si>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</si>
  <si>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</si>
  <si>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</si>
  <si>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</si>
  <si>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</si>
  <si>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</si>
  <si>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</si>
  <si>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</si>
  <si>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</si>
  <si>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</si>
  <si>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</si>
  <si>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</si>
  <si>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</si>
  <si>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</si>
  <si>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</si>
  <si>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</si>
  <si>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</si>
  <si>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</si>
  <si>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</si>
  <si>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</si>
  <si>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</si>
  <si>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</si>
  <si>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</si>
  <si>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</si>
  <si>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</si>
  <si>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</si>
  <si>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</si>
  <si>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</si>
  <si>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</si>
  <si>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</si>
  <si>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</si>
  <si>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</si>
  <si>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</si>
  <si>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</si>
  <si>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</si>
  <si>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</si>
  <si>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</si>
  <si>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</si>
  <si>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</si>
  <si>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</si>
  <si>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</si>
  <si>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</si>
  <si>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</si>
  <si>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</si>
  <si>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</si>
  <si>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</si>
  <si>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</si>
  <si>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</si>
  <si>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</si>
  <si>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</si>
  <si>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</si>
  <si>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</si>
  <si>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</si>
  <si>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</si>
  <si>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</si>
  <si>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</si>
  <si>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</si>
  <si>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</si>
  <si>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</si>
  <si>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</si>
  <si>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</si>
  <si>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</si>
  <si>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</si>
  <si>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</si>
  <si>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</si>
  <si>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</si>
  <si>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</si>
  <si>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</si>
  <si>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</si>
  <si>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</si>
  <si>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</si>
  <si>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</si>
  <si>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</si>
  <si>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</si>
  <si>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</si>
  <si>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</si>
  <si>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</si>
  <si>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</si>
  <si>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</si>
  <si>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</si>
  <si>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</si>
  <si>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</si>
  <si>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</si>
  <si>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</si>
  <si>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</si>
  <si>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</si>
  <si>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</si>
  <si>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</si>
  <si>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</si>
  <si>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</si>
  <si>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</si>
  <si>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</si>
  <si>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</si>
  <si>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</si>
  <si>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</si>
  <si>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</si>
  <si>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</si>
  <si>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</si>
  <si>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</si>
  <si>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</si>
  <si>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</si>
  <si>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</si>
  <si>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</si>
  <si>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</si>
  <si>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</si>
  <si>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</si>
  <si>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</si>
  <si>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</si>
  <si>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</si>
  <si>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</si>
  <si>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</si>
  <si>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</si>
  <si>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</si>
  <si>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</si>
  <si>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</si>
  <si>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</si>
  <si>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</si>
  <si>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</si>
  <si>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</si>
  <si>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</si>
  <si>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</si>
  <si>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</si>
  <si>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</si>
  <si>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</si>
  <si>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</si>
  <si>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</si>
  <si>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</si>
  <si>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</si>
  <si>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</si>
  <si>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</si>
  <si>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</si>
  <si>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</si>
  <si>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</si>
  <si>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</si>
  <si>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</si>
  <si>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</si>
  <si>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</si>
  <si>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</si>
  <si>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</si>
  <si>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</si>
  <si>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</si>
  <si>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</si>
  <si>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</si>
  <si>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</si>
  <si>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</si>
  <si>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</si>
  <si>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</si>
  <si>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</si>
  <si>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</si>
  <si>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</si>
  <si>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</si>
  <si>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</si>
  <si>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</si>
  <si>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</si>
  <si>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</si>
  <si>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</si>
  <si>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</si>
  <si>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</si>
  <si>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</si>
  <si>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</si>
  <si>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</si>
  <si>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</si>
  <si>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</si>
  <si>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</si>
  <si>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</si>
  <si>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</si>
  <si>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</si>
  <si>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</si>
  <si>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</si>
  <si>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</si>
  <si>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</si>
  <si>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</si>
  <si>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</si>
  <si>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</si>
  <si>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</si>
  <si>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</si>
  <si>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</si>
  <si>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</si>
  <si>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</si>
  <si>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</si>
  <si>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</si>
  <si>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</si>
  <si>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</si>
  <si>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</si>
  <si>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</si>
  <si>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</si>
  <si>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</si>
  <si>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</si>
  <si>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</si>
  <si>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</si>
  <si>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</si>
  <si>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</si>
  <si>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</si>
  <si>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</si>
  <si>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</si>
  <si>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</si>
  <si>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</si>
  <si>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</si>
  <si>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</si>
  <si>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</si>
  <si>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</si>
  <si>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</si>
  <si>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</si>
  <si>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</si>
  <si>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</si>
  <si>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</si>
  <si>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</si>
  <si>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</si>
  <si>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</si>
  <si>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</si>
  <si>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</si>
  <si>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</si>
  <si>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</si>
  <si>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</si>
  <si>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</si>
  <si>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</si>
  <si>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</si>
  <si>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</si>
  <si>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</si>
  <si>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</si>
  <si>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</si>
  <si>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</si>
  <si>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</si>
  <si>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</si>
  <si>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</si>
  <si>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</si>
  <si>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</si>
  <si>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</si>
  <si>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</si>
  <si>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</si>
  <si>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</si>
  <si>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</si>
  <si>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</si>
  <si>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</si>
  <si>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</si>
  <si>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</si>
  <si>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</si>
  <si>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</si>
  <si>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</si>
  <si>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</si>
  <si>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</si>
  <si>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</si>
  <si>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</si>
  <si>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</si>
  <si>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</si>
  <si>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</si>
  <si>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</si>
  <si>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</si>
  <si>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</si>
  <si>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</si>
  <si>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</si>
  <si>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</si>
  <si>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</si>
  <si>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</si>
  <si>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</si>
  <si>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</si>
  <si>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</si>
  <si>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</si>
  <si>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</si>
  <si>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</si>
  <si>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</si>
  <si>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</si>
  <si>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</si>
  <si>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</si>
  <si>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</si>
  <si>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</si>
  <si>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</si>
  <si>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</si>
  <si>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</si>
  <si>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</si>
  <si>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</si>
  <si>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</si>
  <si>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</si>
  <si>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</si>
  <si>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</si>
  <si>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</si>
  <si>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</si>
  <si>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</si>
  <si>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</si>
  <si>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</si>
  <si>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</si>
  <si>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</si>
  <si>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</si>
  <si>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</si>
  <si>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</si>
  <si>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</si>
  <si>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</si>
  <si>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</si>
  <si>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</si>
  <si>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</si>
  <si>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</si>
  <si>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</si>
  <si>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</si>
  <si>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</si>
  <si>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</si>
  <si>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</si>
  <si>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</si>
  <si>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</si>
  <si>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</si>
  <si>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</si>
  <si>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</si>
  <si>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</si>
  <si>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</si>
  <si>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</si>
  <si>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</si>
  <si>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</si>
  <si>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</si>
  <si>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</si>
  <si>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</si>
  <si>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</si>
  <si>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</si>
  <si>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</si>
  <si>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</si>
  <si>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</si>
  <si>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</si>
  <si>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</si>
  <si>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</si>
  <si>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</si>
  <si>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</si>
  <si>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</si>
  <si>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</si>
  <si>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</si>
  <si>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</si>
  <si>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</si>
  <si>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</si>
  <si>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</si>
  <si>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</si>
  <si>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</si>
  <si>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</si>
  <si>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</si>
  <si>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</si>
  <si>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</si>
  <si>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</si>
  <si>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</si>
  <si>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</si>
  <si>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</si>
  <si>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</si>
  <si>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</si>
  <si>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</si>
  <si>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</si>
  <si>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</si>
  <si>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</si>
  <si>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</si>
  <si>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</si>
  <si>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</si>
  <si>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</si>
  <si>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</si>
  <si>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</si>
  <si>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</si>
  <si>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</si>
  <si>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</si>
  <si>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</si>
  <si>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</si>
  <si>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</si>
  <si>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</si>
  <si>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</si>
  <si>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</si>
  <si>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</si>
  <si>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</si>
  <si>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</si>
  <si>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</si>
  <si>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</si>
  <si>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</si>
  <si>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</si>
  <si>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</si>
  <si>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</si>
  <si>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</si>
  <si>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</si>
  <si>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</si>
  <si>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</si>
  <si>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</si>
  <si>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</si>
  <si>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</si>
  <si>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</si>
  <si>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</si>
  <si>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</si>
  <si>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</si>
  <si>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</si>
  <si>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</si>
  <si>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</si>
  <si>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</si>
  <si>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</si>
  <si>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</si>
  <si>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</si>
  <si>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</si>
  <si>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</si>
  <si>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</si>
  <si>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</si>
  <si>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</si>
  <si>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</si>
  <si>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</si>
  <si>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</si>
  <si>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</si>
  <si>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</si>
  <si>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</si>
  <si>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</si>
  <si>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</si>
  <si>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</si>
  <si>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</si>
  <si>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</si>
  <si>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</si>
  <si>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</si>
  <si>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</si>
  <si>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</si>
  <si>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</si>
  <si>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</si>
  <si>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</si>
  <si>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</si>
  <si>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</si>
  <si>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</si>
  <si>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</si>
  <si>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</si>
  <si>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</si>
  <si>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</si>
  <si>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</si>
  <si>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</si>
  <si>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</si>
  <si>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</si>
  <si>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</si>
  <si>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</si>
  <si>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</si>
  <si>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</si>
  <si>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</si>
  <si>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</si>
  <si>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</si>
  <si>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</si>
  <si>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</si>
  <si>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</si>
  <si>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</si>
  <si>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</si>
  <si>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</si>
  <si>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</si>
  <si>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</si>
  <si>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</si>
  <si>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</si>
  <si>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</si>
  <si>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</si>
  <si>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</si>
  <si>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</si>
  <si>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</si>
  <si>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</si>
  <si>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</si>
  <si>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</si>
  <si>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</si>
  <si>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</si>
  <si>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</si>
  <si>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</si>
  <si>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</si>
  <si>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</si>
  <si>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</si>
  <si>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</si>
  <si>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</si>
  <si>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</si>
  <si>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</si>
  <si>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</si>
  <si>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</si>
  <si>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</si>
  <si>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</si>
  <si>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</si>
  <si>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</si>
  <si>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</si>
  <si>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</si>
  <si>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</si>
  <si>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</si>
  <si>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</si>
  <si>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</si>
  <si>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</si>
  <si>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</si>
  <si>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</si>
  <si>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</si>
  <si>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</si>
  <si>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</si>
  <si>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</si>
  <si>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</si>
  <si>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</si>
  <si>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</si>
  <si>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</si>
  <si>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</si>
  <si>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</si>
  <si>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</si>
  <si>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</si>
  <si>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</si>
  <si>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</si>
  <si>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</si>
  <si>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</si>
  <si>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</si>
  <si>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</si>
  <si>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</si>
  <si>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</si>
  <si>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</si>
  <si>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</si>
  <si>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</si>
  <si>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</si>
  <si>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</si>
  <si>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</si>
  <si>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</si>
  <si>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</si>
  <si>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</si>
  <si>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</si>
  <si>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</si>
  <si>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</si>
  <si>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</si>
  <si>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</si>
  <si>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</si>
  <si>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</si>
  <si>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</si>
  <si>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</si>
  <si>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</si>
  <si>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</si>
  <si>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</si>
  <si>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</si>
  <si>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</si>
  <si>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</si>
  <si>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</si>
  <si>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</si>
  <si>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</si>
  <si>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</si>
  <si>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</si>
  <si>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</si>
  <si>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</si>
  <si>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</si>
  <si>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</si>
  <si>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</si>
  <si>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</si>
  <si>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</si>
  <si>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</si>
  <si>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</si>
  <si>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</si>
  <si>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</si>
  <si>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</si>
  <si>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</si>
  <si>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</si>
  <si>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</si>
  <si>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</si>
  <si>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</si>
  <si>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</si>
  <si>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</si>
  <si>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</si>
  <si>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</si>
  <si>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</si>
  <si>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</si>
  <si>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</si>
  <si>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</si>
  <si>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</si>
  <si>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</si>
  <si>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</si>
  <si>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</si>
  <si>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</si>
  <si>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</si>
  <si>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</si>
  <si>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</si>
  <si>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</si>
  <si>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</si>
  <si>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</si>
  <si>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</si>
  <si>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</si>
  <si>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</si>
  <si>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</si>
  <si>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</si>
  <si>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</si>
  <si>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</si>
  <si>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</si>
  <si>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</si>
  <si>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</si>
  <si>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</si>
  <si>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</si>
  <si>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</si>
  <si>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</si>
  <si>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</si>
  <si>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</si>
  <si>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</si>
  <si>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</si>
  <si>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</si>
  <si>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</si>
  <si>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</si>
  <si>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</si>
  <si>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</si>
  <si>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</si>
  <si>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</si>
  <si>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</si>
  <si>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</si>
  <si>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</si>
  <si>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</si>
  <si>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</si>
  <si>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</si>
  <si>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</si>
  <si>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</si>
  <si>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</si>
  <si>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</si>
  <si>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</si>
  <si>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</si>
  <si>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</si>
  <si>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</si>
  <si>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</si>
  <si>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</si>
  <si>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</si>
  <si>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</si>
  <si>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</si>
  <si>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</si>
  <si>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</si>
  <si>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</si>
  <si>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</si>
  <si>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</si>
  <si>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</si>
  <si>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</si>
  <si>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</si>
  <si>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</si>
  <si>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</si>
  <si>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</si>
  <si>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</si>
  <si>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</si>
  <si>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</si>
  <si>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</si>
  <si>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</si>
  <si>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</si>
  <si>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</si>
  <si>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</si>
  <si>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</si>
  <si>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</si>
  <si>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</si>
  <si>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</si>
  <si>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</si>
  <si>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</si>
  <si>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</si>
  <si>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</si>
  <si>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</si>
  <si>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</si>
  <si>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</si>
  <si>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</si>
  <si>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</si>
  <si>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</si>
  <si>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</si>
  <si>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</si>
  <si>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</si>
  <si>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</si>
  <si>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</si>
  <si>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</si>
  <si>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</si>
  <si>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</si>
  <si>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</si>
  <si>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</si>
  <si>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</si>
  <si>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</si>
  <si>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</si>
  <si>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</si>
  <si>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</si>
  <si>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</si>
  <si>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</si>
  <si>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</si>
  <si>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</si>
  <si>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</si>
  <si>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</si>
  <si>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</si>
  <si>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</si>
  <si>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</si>
  <si>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</si>
  <si>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</si>
  <si>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</si>
  <si>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</si>
  <si>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</si>
  <si>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</si>
  <si>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</si>
  <si>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</si>
  <si>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</si>
  <si>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</si>
  <si>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</si>
  <si>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</si>
  <si>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</si>
  <si>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</si>
  <si>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</si>
  <si>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</si>
  <si>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</si>
  <si>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</si>
  <si>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</si>
  <si>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</si>
  <si>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</si>
  <si>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</si>
  <si>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</si>
  <si>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</si>
  <si>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</si>
  <si>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</si>
  <si>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</si>
  <si>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</si>
  <si>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</si>
  <si>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</si>
  <si>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</si>
  <si>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</si>
  <si>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</si>
  <si>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</si>
  <si>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</si>
  <si>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</si>
  <si>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</si>
  <si>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</si>
  <si>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</si>
  <si>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</si>
  <si>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</si>
  <si>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</si>
  <si>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</si>
  <si>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</si>
  <si>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</si>
  <si>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</si>
  <si>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</si>
  <si>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</si>
  <si>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</si>
  <si>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</si>
  <si>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</si>
  <si>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</si>
  <si>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</si>
  <si>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</si>
  <si>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</si>
  <si>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</si>
  <si>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</si>
  <si>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</si>
  <si>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</si>
  <si>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</si>
  <si>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</si>
  <si>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</si>
  <si>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</si>
  <si>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</si>
  <si>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</si>
  <si>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</si>
  <si>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</si>
  <si>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</si>
  <si>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</si>
  <si>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</si>
  <si>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</si>
  <si>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</si>
  <si>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</si>
  <si>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</si>
  <si>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</si>
  <si>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</si>
  <si>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</si>
  <si>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</si>
  <si>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</si>
  <si>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</si>
  <si>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</si>
  <si>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</si>
  <si>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</si>
  <si>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</si>
  <si>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</si>
  <si>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</si>
  <si>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</si>
  <si>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</si>
  <si>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</si>
  <si>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</si>
  <si>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</si>
  <si>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</si>
  <si>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</si>
  <si>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</si>
  <si>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</si>
  <si>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</si>
  <si>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</si>
  <si>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</si>
  <si>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</si>
  <si>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</si>
  <si>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</si>
  <si>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</si>
  <si>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</si>
  <si>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</si>
  <si>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</si>
  <si>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</si>
  <si>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</si>
  <si>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</si>
  <si>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</si>
  <si>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</si>
  <si>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</si>
  <si>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</si>
  <si>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</si>
  <si>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</si>
  <si>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</si>
  <si>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</si>
  <si>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</si>
  <si>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</si>
  <si>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</si>
  <si>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</si>
  <si>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</si>
  <si>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</si>
  <si>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</si>
  <si>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</si>
  <si>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</si>
  <si>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</si>
  <si>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</si>
  <si>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</si>
  <si>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</si>
  <si>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</si>
  <si>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</si>
  <si>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</si>
  <si>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</si>
  <si>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</si>
  <si>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</si>
  <si>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</si>
  <si>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</si>
  <si>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</si>
  <si>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</si>
  <si>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</si>
  <si>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</si>
  <si>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</si>
  <si>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</si>
  <si>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</si>
  <si>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</si>
  <si>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</si>
  <si>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</si>
  <si>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</si>
  <si>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</si>
  <si>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</si>
  <si>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</si>
  <si>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</si>
  <si>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</si>
  <si>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</si>
  <si>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</si>
  <si>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</si>
  <si>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</si>
  <si>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</si>
  <si>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</si>
  <si>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</si>
  <si>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</si>
  <si>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</si>
  <si>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</si>
  <si>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</si>
  <si>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</si>
  <si>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</si>
  <si>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</si>
  <si>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</si>
  <si>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</si>
  <si>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</si>
  <si>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</si>
  <si>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</si>
  <si>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</si>
  <si>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</si>
  <si>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</si>
  <si>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</si>
  <si>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</si>
  <si>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</si>
  <si>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</si>
  <si>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</si>
  <si>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</si>
  <si>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</si>
  <si>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</si>
  <si>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</si>
  <si>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</si>
  <si>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</si>
  <si>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</si>
  <si>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</si>
  <si>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</si>
  <si>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</si>
  <si>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</si>
  <si>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</si>
  <si>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</si>
  <si>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</si>
  <si>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</si>
  <si>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</si>
  <si>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</si>
  <si>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</si>
  <si>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</si>
  <si>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</si>
  <si>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</si>
  <si>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</si>
  <si>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</si>
  <si>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</si>
  <si>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</si>
  <si>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</si>
  <si>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</si>
  <si>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</si>
  <si>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</si>
  <si>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</si>
  <si>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</si>
  <si>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</si>
  <si>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</si>
  <si>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</si>
  <si>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</si>
  <si>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</si>
  <si>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</si>
  <si>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</si>
  <si>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</si>
  <si>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</si>
  <si>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</si>
  <si>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</si>
  <si>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</si>
  <si>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</si>
  <si>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</si>
  <si>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</si>
  <si>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</si>
  <si>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</si>
  <si>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</si>
  <si>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</si>
  <si>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</si>
  <si>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</si>
  <si>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</si>
  <si>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</si>
  <si>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</si>
  <si>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</si>
  <si>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</si>
  <si>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</si>
  <si>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</si>
  <si>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</si>
  <si>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</si>
  <si>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</si>
  <si>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</si>
  <si>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</si>
  <si>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</si>
  <si>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</si>
  <si>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</si>
  <si>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</si>
  <si>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</si>
  <si>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</si>
  <si>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</si>
  <si>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</si>
  <si>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</si>
  <si>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</si>
  <si>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</si>
  <si>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</si>
  <si>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</si>
  <si>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</si>
  <si>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</si>
  <si>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</si>
  <si>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</si>
  <si>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</si>
  <si>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</si>
  <si>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</si>
  <si>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</si>
  <si>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</si>
  <si>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</si>
  <si>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</si>
  <si>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</si>
  <si>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</si>
  <si>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</si>
  <si>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</si>
  <si>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</si>
  <si>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</si>
  <si>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</si>
  <si>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</si>
  <si>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</si>
  <si>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</si>
  <si>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</si>
  <si>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</si>
  <si>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</si>
  <si>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</si>
  <si>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</si>
  <si>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</si>
  <si>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</si>
  <si>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</si>
  <si>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</si>
  <si>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</si>
  <si>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</si>
  <si>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</si>
  <si>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</si>
  <si>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</si>
  <si>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</si>
  <si>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</si>
  <si>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</si>
  <si>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</si>
  <si>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</si>
  <si>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</si>
  <si>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</si>
  <si>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</si>
  <si>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</si>
  <si>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</si>
  <si>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</si>
  <si>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</si>
  <si>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</si>
  <si>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</si>
  <si>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</si>
  <si>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</si>
  <si>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</si>
  <si>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</si>
  <si>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</si>
  <si>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</si>
  <si>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</si>
  <si>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</si>
  <si>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</si>
  <si>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</si>
  <si>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</si>
  <si>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</si>
  <si>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</si>
  <si>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</si>
  <si>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</si>
  <si>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</si>
  <si>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</si>
  <si>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</si>
  <si>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</si>
  <si>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</si>
  <si>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</si>
  <si>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</si>
  <si>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</si>
  <si>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</si>
  <si>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</si>
  <si>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</si>
  <si>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</si>
  <si>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</si>
  <si>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</si>
  <si>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</si>
  <si>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</si>
  <si>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</si>
  <si>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</si>
  <si>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</si>
  <si>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</si>
  <si>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</si>
  <si>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</si>
  <si>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</si>
  <si>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</si>
  <si>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</si>
  <si>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</si>
  <si>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</si>
  <si>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</si>
  <si>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</si>
  <si>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</si>
  <si>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</si>
  <si>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</si>
  <si>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</si>
  <si>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</si>
  <si>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</si>
  <si>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</si>
  <si>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</si>
  <si>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</si>
  <si>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</si>
  <si>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</si>
  <si>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</si>
  <si>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</si>
  <si>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</si>
  <si>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</si>
  <si>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</si>
  <si>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</si>
  <si>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</si>
  <si>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</si>
  <si>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</si>
  <si>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</si>
  <si>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</si>
  <si>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</si>
  <si>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</si>
  <si>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</si>
  <si>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</si>
  <si>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</si>
  <si>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</si>
  <si>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</si>
  <si>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</si>
  <si>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</si>
  <si>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</si>
  <si>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</si>
  <si>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</si>
  <si>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</si>
  <si>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</si>
  <si>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</si>
  <si>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</si>
  <si>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</si>
  <si>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</si>
  <si>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</si>
  <si>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</si>
  <si>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</si>
  <si>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</si>
  <si>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</si>
  <si>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</si>
  <si>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</si>
  <si>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</si>
  <si>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</si>
  <si>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</si>
  <si>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</si>
  <si>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</si>
  <si>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</si>
  <si>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</si>
  <si>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</si>
  <si>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</si>
  <si>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</si>
  <si>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</si>
  <si>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</si>
  <si>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</si>
  <si>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</si>
  <si>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</si>
  <si>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</si>
  <si>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</si>
  <si>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</si>
  <si>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</si>
  <si>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</si>
  <si>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</si>
  <si>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</si>
  <si>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</si>
  <si>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</si>
  <si>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</si>
  <si>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</si>
  <si>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</si>
  <si>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</si>
  <si>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</si>
  <si>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</si>
  <si>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</si>
  <si>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</si>
  <si>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</si>
  <si>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</si>
  <si>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</si>
  <si>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</si>
  <si>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</si>
  <si>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</si>
  <si>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</si>
  <si>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</si>
  <si>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</si>
  <si>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</si>
  <si>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</si>
  <si>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</si>
  <si>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</si>
  <si>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</si>
  <si>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</si>
  <si>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</si>
  <si>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</si>
  <si>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</si>
  <si>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</si>
  <si>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</si>
  <si>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</si>
  <si>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</si>
  <si>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</si>
  <si>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</si>
  <si>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</si>
  <si>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</si>
  <si>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</si>
  <si>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</si>
  <si>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</si>
  <si>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</si>
  <si>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</si>
  <si>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</si>
  <si>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</si>
  <si>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</si>
  <si>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</si>
  <si>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</si>
  <si>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</si>
  <si>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</si>
  <si>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</si>
  <si>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</si>
  <si>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</si>
  <si>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</si>
  <si>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</si>
  <si>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</si>
  <si>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</si>
  <si>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</si>
  <si>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</si>
  <si>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</si>
  <si>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</si>
  <si>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</si>
  <si>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</si>
  <si>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</si>
  <si>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</si>
  <si>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</si>
  <si>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</si>
  <si>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</si>
  <si>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</si>
  <si>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</si>
  <si>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</si>
  <si>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</si>
  <si>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</si>
  <si>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</si>
  <si>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</si>
  <si>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</si>
  <si>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</si>
  <si>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</si>
  <si>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</si>
  <si>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</si>
  <si>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</si>
  <si>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</si>
  <si>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</si>
  <si>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</si>
  <si>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</si>
  <si>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</si>
  <si>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</si>
  <si>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</si>
  <si>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</si>
  <si>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</si>
  <si>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</si>
  <si>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</si>
  <si>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</si>
  <si>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</si>
  <si>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</si>
  <si>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</si>
  <si>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</si>
  <si>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</si>
  <si>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</si>
  <si>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</si>
  <si>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</si>
  <si>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</si>
  <si>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</si>
  <si>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</si>
  <si>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</si>
  <si>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</si>
  <si>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</si>
  <si>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</si>
  <si>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</si>
  <si>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</si>
  <si>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</si>
  <si>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</si>
  <si>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</si>
  <si>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</si>
  <si>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</si>
  <si>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</si>
  <si>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</si>
  <si>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</si>
  <si>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</si>
  <si>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</si>
  <si>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</si>
  <si>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</si>
  <si>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</si>
  <si>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</si>
  <si>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</si>
  <si>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</si>
  <si>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</si>
  <si>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</si>
  <si>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</si>
  <si>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</si>
  <si>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</si>
  <si>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</si>
  <si>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</si>
  <si>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</si>
  <si>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</si>
  <si>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</si>
  <si>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</si>
  <si>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</si>
  <si>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</si>
  <si>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</si>
  <si>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</si>
  <si>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</si>
  <si>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</si>
  <si>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</si>
  <si>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</si>
  <si>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</si>
  <si>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</si>
  <si>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</si>
  <si>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</si>
  <si>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</si>
  <si>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</si>
  <si>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</si>
  <si>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</si>
  <si>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</si>
  <si>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</si>
  <si>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</si>
  <si>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</si>
  <si>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</si>
  <si>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</si>
  <si>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</si>
  <si>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</si>
  <si>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</si>
  <si>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</si>
  <si>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</si>
  <si>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</si>
  <si>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</si>
  <si>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</si>
  <si>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</si>
  <si>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</si>
  <si>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</si>
  <si>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</si>
  <si>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</si>
  <si>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</si>
  <si>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</si>
  <si>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</si>
  <si>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</si>
  <si>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</si>
  <si>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</si>
  <si>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</si>
  <si>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</si>
  <si>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</si>
  <si>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</si>
  <si>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</si>
  <si>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</si>
  <si>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</si>
  <si>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</si>
  <si>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</si>
  <si>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</si>
  <si>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</si>
  <si>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</si>
  <si>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</si>
  <si>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</si>
  <si>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</si>
  <si>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</si>
  <si>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</si>
  <si>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</si>
  <si>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</si>
  <si>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</si>
  <si>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</si>
  <si>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</si>
  <si>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</si>
  <si>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</si>
  <si>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</si>
  <si>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</si>
  <si>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</si>
  <si>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</si>
  <si>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</si>
  <si>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</si>
  <si>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</si>
  <si>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</si>
  <si>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</si>
  <si>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</si>
  <si>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</si>
  <si>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</si>
  <si>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</si>
  <si>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</si>
  <si>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</si>
  <si>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</si>
  <si>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</si>
  <si>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</si>
  <si>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</si>
  <si>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</si>
  <si>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</si>
  <si>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</si>
  <si>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</si>
  <si>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</si>
  <si>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</si>
  <si>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</si>
  <si>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</si>
  <si>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</si>
  <si>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</si>
  <si>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</si>
  <si>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</si>
  <si>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</si>
  <si>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</si>
  <si>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</si>
  <si>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</si>
  <si>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</si>
  <si>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</si>
  <si>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</si>
  <si>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</si>
  <si>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</si>
  <si>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</si>
  <si>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</si>
  <si>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</si>
  <si>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</si>
  <si>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</si>
  <si>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</si>
  <si>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</si>
  <si>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</si>
  <si>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</si>
  <si>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</si>
  <si>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</si>
  <si>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</si>
  <si>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</si>
  <si>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</si>
  <si>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</si>
  <si>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</si>
  <si>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</si>
  <si>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</si>
  <si>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</si>
  <si>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</si>
  <si>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</si>
  <si>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</si>
  <si>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</si>
  <si>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</si>
  <si>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</si>
  <si>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</si>
  <si>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</si>
  <si>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</si>
  <si>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</si>
  <si>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</si>
  <si>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</si>
  <si>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</si>
  <si>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</si>
  <si>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</si>
  <si>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</si>
  <si>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</si>
  <si>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</si>
  <si>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</si>
  <si>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</si>
  <si>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</si>
  <si>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</si>
  <si>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</si>
  <si>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</si>
  <si>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</si>
  <si>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</si>
  <si>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</si>
  <si>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</si>
  <si>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</si>
  <si>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</si>
  <si>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</si>
  <si>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</si>
  <si>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</si>
  <si>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</si>
  <si>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</si>
  <si>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</si>
  <si>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</si>
  <si>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</si>
  <si>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</si>
  <si>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</si>
  <si>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</si>
  <si>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</si>
  <si>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</si>
  <si>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</si>
  <si>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</si>
  <si>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</si>
  <si>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</si>
  <si>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</si>
  <si>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</si>
  <si>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</si>
  <si>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</si>
  <si>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</si>
  <si>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</si>
  <si>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</si>
  <si>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</si>
  <si>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</si>
  <si>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</si>
  <si>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</si>
  <si>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</si>
  <si>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</si>
  <si>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</si>
  <si>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</si>
  <si>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</si>
  <si>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</si>
  <si>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</si>
  <si>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</si>
  <si>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</si>
  <si>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</si>
  <si>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</si>
  <si>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</si>
  <si>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</si>
  <si>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</si>
  <si>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</si>
  <si>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</si>
  <si>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</si>
  <si>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</si>
  <si>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</si>
  <si>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</si>
  <si>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</si>
  <si>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</si>
  <si>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</si>
  <si>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</si>
  <si>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</si>
  <si>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</si>
  <si>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</si>
  <si>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</si>
  <si>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</si>
  <si>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</si>
  <si>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</si>
  <si>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</si>
  <si>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</si>
  <si>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</si>
  <si>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</si>
  <si>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</si>
  <si>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</si>
  <si>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</si>
  <si>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</si>
  <si>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</si>
  <si>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</si>
  <si>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</si>
  <si>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</si>
  <si>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</si>
  <si>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</si>
  <si>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</si>
  <si>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</si>
  <si>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</si>
  <si>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</si>
  <si>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</si>
  <si>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</si>
  <si>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</si>
  <si>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</si>
  <si>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</si>
  <si>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</si>
  <si>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</si>
  <si>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</si>
  <si>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</si>
  <si>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</si>
  <si>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</si>
  <si>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</si>
  <si>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</si>
  <si>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</si>
  <si>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</si>
  <si>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</si>
  <si>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</si>
  <si>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</si>
  <si>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</si>
  <si>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</si>
  <si>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</si>
  <si>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</si>
  <si>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</si>
  <si>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</si>
  <si>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</si>
  <si>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</si>
  <si>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</si>
  <si>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</si>
  <si>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</si>
  <si>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</si>
  <si>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</si>
  <si>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</si>
  <si>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</si>
  <si>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</si>
  <si>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</si>
  <si>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</si>
  <si>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</si>
  <si>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</si>
  <si>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</si>
  <si>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</si>
  <si>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</si>
  <si>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</si>
  <si>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</si>
  <si>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</si>
  <si>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</si>
  <si>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</si>
  <si>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</si>
  <si>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</si>
  <si>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</si>
  <si>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</si>
  <si>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</si>
  <si>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</si>
  <si>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</si>
  <si>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</si>
  <si>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</si>
  <si>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</si>
  <si>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</si>
  <si>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</si>
  <si>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</si>
  <si>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</si>
  <si>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</si>
  <si>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</si>
  <si>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</si>
  <si>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</si>
  <si>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</si>
  <si>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</si>
  <si>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</si>
  <si>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</si>
  <si>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</si>
  <si>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</si>
  <si>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</si>
  <si>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</si>
  <si>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</si>
  <si>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</si>
  <si>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</si>
  <si>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</si>
  <si>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</si>
  <si>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</si>
  <si>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</si>
  <si>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</si>
  <si>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</si>
  <si>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</si>
  <si>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</si>
  <si>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</si>
  <si>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</si>
  <si>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</si>
  <si>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</si>
  <si>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</si>
  <si>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</si>
  <si>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</si>
  <si>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</si>
  <si>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</si>
  <si>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</si>
  <si>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</si>
  <si>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</si>
  <si>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</si>
  <si>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</si>
  <si>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</si>
  <si>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</si>
  <si>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</si>
  <si>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</si>
  <si>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</si>
  <si>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</si>
  <si>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</si>
  <si>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</si>
  <si>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</si>
  <si>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</si>
  <si>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</si>
  <si>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</si>
  <si>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</si>
  <si>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</si>
  <si>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</si>
  <si>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</si>
  <si>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</si>
  <si>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</si>
  <si>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</si>
  <si>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</si>
  <si>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</si>
  <si>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</si>
  <si>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</si>
  <si>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</si>
  <si>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</si>
  <si>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</si>
  <si>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</si>
  <si>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</si>
  <si>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</si>
  <si>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</si>
  <si>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</si>
  <si>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</si>
  <si>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</si>
  <si>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</si>
  <si>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</si>
  <si>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</si>
  <si>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</si>
  <si>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</si>
  <si>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</si>
  <si>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</si>
  <si>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</si>
  <si>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</si>
  <si>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</si>
  <si>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</si>
  <si>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</si>
  <si>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</si>
  <si>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</si>
  <si>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</si>
  <si>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</si>
  <si>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</si>
  <si>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</si>
  <si>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</si>
  <si>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</si>
  <si>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</si>
  <si>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</si>
  <si>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</si>
  <si>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</si>
  <si>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</si>
  <si>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</si>
  <si>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</si>
  <si>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</si>
  <si>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</si>
  <si>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</si>
  <si>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</si>
  <si>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</si>
  <si>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</si>
  <si>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</si>
  <si>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</si>
  <si>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</si>
  <si>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</si>
  <si>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</si>
  <si>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</si>
  <si>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</si>
  <si>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</si>
  <si>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</si>
  <si>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</si>
  <si>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</si>
  <si>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</si>
  <si>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</si>
  <si>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</si>
  <si>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</si>
  <si>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</si>
  <si>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</si>
  <si>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</si>
  <si>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</si>
  <si>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</si>
  <si>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</si>
  <si>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</si>
  <si>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</si>
  <si>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</si>
  <si>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</si>
  <si>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</si>
  <si>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</si>
  <si>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</si>
  <si>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</si>
  <si>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</si>
  <si>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</si>
  <si>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</si>
  <si>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</si>
  <si>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</si>
  <si>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</si>
  <si>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</si>
  <si>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</si>
  <si>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</si>
  <si>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</si>
  <si>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</si>
  <si>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</si>
  <si>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</si>
  <si>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</si>
  <si>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</si>
  <si>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</si>
  <si>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</si>
  <si>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</si>
  <si>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</si>
  <si>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</si>
  <si>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</si>
  <si>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</si>
  <si>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</si>
  <si>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</si>
  <si>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</si>
  <si>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</si>
  <si>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</si>
  <si>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</si>
  <si>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</si>
  <si>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</si>
  <si>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</si>
  <si>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</si>
  <si>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</si>
  <si>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</si>
  <si>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</si>
  <si>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</si>
  <si>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</si>
  <si>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</si>
  <si>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</si>
  <si>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</si>
  <si>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</si>
  <si>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</si>
  <si>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</si>
  <si>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</si>
  <si>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</si>
  <si>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</si>
  <si>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</si>
  <si>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</si>
  <si>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</si>
  <si>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</si>
  <si>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</si>
  <si>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</si>
  <si>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</si>
  <si>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</si>
  <si>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</si>
  <si>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</si>
  <si>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</si>
  <si>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</si>
  <si>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</si>
  <si>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</si>
  <si>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</si>
  <si>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</si>
  <si>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</si>
  <si>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</si>
  <si>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</si>
  <si>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</si>
  <si>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</si>
  <si>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</si>
  <si>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</si>
  <si>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</si>
  <si>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</si>
  <si>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</si>
  <si>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</si>
  <si>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</si>
  <si>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</si>
  <si>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</si>
  <si>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</si>
  <si>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</si>
  <si>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</si>
  <si>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</si>
  <si>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</si>
  <si>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</si>
  <si>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</si>
  <si>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</si>
  <si>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</si>
  <si>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</si>
  <si>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</si>
  <si>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</si>
  <si>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</si>
  <si>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</si>
  <si>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</si>
  <si>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</si>
  <si>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</si>
  <si>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</si>
  <si>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</si>
  <si>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</si>
  <si>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</si>
  <si>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</si>
  <si>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</si>
  <si>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</si>
  <si>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</si>
  <si>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</si>
  <si>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</si>
  <si>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</si>
  <si>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</si>
  <si>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</si>
  <si>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</si>
  <si>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</si>
  <si>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</si>
  <si>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</si>
  <si>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</si>
  <si>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</si>
  <si>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</si>
  <si>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</si>
  <si>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</si>
  <si>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</si>
  <si>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</si>
  <si>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</si>
  <si>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</si>
  <si>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</si>
  <si>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</si>
  <si>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</si>
  <si>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</si>
  <si>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</si>
  <si>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</si>
  <si>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</si>
  <si>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</si>
  <si>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</si>
  <si>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</si>
  <si>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</si>
  <si>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</si>
  <si>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</si>
  <si>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</si>
  <si>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</si>
  <si>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</si>
  <si>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</si>
  <si>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</si>
  <si>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</si>
  <si>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</si>
  <si>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</si>
  <si>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</si>
  <si>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</si>
  <si>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</si>
  <si>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</si>
  <si>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</si>
  <si>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</si>
  <si>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</si>
  <si>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</si>
  <si>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</si>
  <si>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</si>
  <si>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</si>
  <si>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</si>
  <si>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</si>
  <si>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</si>
  <si>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</si>
  <si>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</si>
  <si>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</si>
  <si>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</si>
  <si>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</si>
  <si>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</si>
  <si>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</si>
  <si>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</si>
  <si>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</si>
  <si>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</si>
  <si>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</si>
  <si>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</si>
  <si>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</si>
  <si>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</si>
  <si>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</si>
  <si>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</si>
  <si>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</si>
  <si>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</si>
  <si>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</si>
  <si>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</si>
  <si>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</si>
  <si>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</si>
  <si>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</si>
  <si>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</si>
  <si>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</si>
  <si>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</si>
  <si>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</si>
  <si>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</si>
  <si>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</si>
  <si>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</si>
  <si>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</si>
  <si>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</si>
  <si>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</si>
  <si>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</si>
  <si>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</si>
  <si>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</si>
  <si>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</si>
  <si>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</si>
  <si>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</si>
  <si>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</si>
  <si>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</si>
  <si>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</si>
  <si>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</si>
  <si>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</si>
  <si>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</si>
  <si>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</si>
  <si>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</si>
  <si>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</si>
  <si>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</si>
  <si>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</si>
  <si>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</si>
  <si>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</si>
  <si>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</si>
  <si>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</si>
  <si>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</si>
  <si>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</si>
  <si>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</si>
  <si>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</si>
  <si>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</si>
  <si>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</si>
  <si>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</si>
  <si>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</si>
  <si>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</si>
  <si>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</si>
  <si>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</si>
  <si>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</si>
  <si>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</si>
  <si>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</si>
  <si>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</si>
  <si>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</si>
  <si>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</si>
  <si>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</si>
  <si>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</si>
  <si>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</si>
  <si>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</si>
  <si>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</si>
  <si>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</si>
  <si>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</si>
  <si>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</si>
  <si>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</si>
  <si>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</si>
  <si>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</si>
  <si>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</si>
  <si>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</si>
  <si>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</si>
  <si>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</si>
  <si>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</si>
  <si>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</si>
  <si>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</si>
  <si>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</si>
  <si>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</si>
  <si>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</si>
  <si>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</si>
  <si>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</si>
  <si>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</si>
  <si>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</si>
  <si>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</si>
  <si>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</si>
  <si>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</si>
  <si>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</si>
  <si>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</si>
  <si>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</si>
  <si>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</si>
  <si>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</si>
  <si>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</si>
  <si>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</si>
  <si>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</si>
  <si>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</si>
  <si>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</si>
  <si>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</si>
  <si>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</si>
  <si>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</si>
  <si>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</si>
  <si>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</si>
  <si>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</si>
  <si>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</si>
  <si>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</si>
  <si>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</si>
  <si>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</si>
  <si>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</si>
  <si>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</si>
  <si>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</si>
  <si>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</si>
  <si>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</si>
  <si>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</si>
  <si>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</si>
  <si>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</si>
  <si>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</si>
  <si>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</si>
  <si>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</si>
  <si>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</si>
  <si>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</si>
  <si>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</si>
  <si>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</si>
  <si>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</si>
  <si>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</si>
  <si>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</si>
  <si>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</si>
  <si>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</si>
  <si>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</si>
  <si>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</si>
  <si>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</si>
  <si>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</si>
  <si>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</si>
  <si>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</si>
  <si>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</si>
  <si>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</si>
  <si>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</si>
  <si>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</si>
  <si>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</si>
  <si>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</si>
  <si>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</si>
  <si>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</si>
  <si>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</si>
  <si>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</si>
  <si>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</si>
  <si>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</si>
  <si>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</si>
  <si>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</si>
  <si>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</si>
  <si>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</si>
  <si>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</si>
  <si>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</si>
  <si>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</si>
  <si>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</si>
  <si>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</si>
  <si>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</si>
  <si>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</si>
  <si>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</si>
  <si>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</si>
  <si>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</si>
  <si>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</si>
  <si>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</si>
  <si>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</si>
  <si>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</si>
  <si>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</si>
  <si>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</si>
  <si>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</si>
  <si>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</si>
  <si>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</si>
  <si>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</si>
  <si>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</si>
  <si>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</si>
  <si>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</si>
  <si>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</si>
  <si>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</si>
  <si>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</si>
  <si>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</si>
  <si>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</si>
  <si>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</si>
  <si>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</si>
  <si>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</si>
  <si>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</si>
  <si>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</si>
  <si>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</si>
  <si>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</si>
  <si>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</si>
  <si>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</si>
  <si>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</si>
  <si>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</si>
  <si>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</si>
  <si>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</si>
  <si>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</si>
  <si>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</si>
  <si>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</si>
  <si>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</si>
  <si>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</si>
  <si>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</si>
  <si>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</si>
  <si>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</si>
  <si>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</si>
  <si>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</si>
  <si>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</si>
  <si>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</si>
  <si>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</si>
  <si>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</si>
  <si>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</si>
  <si>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</si>
  <si>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</si>
  <si>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</si>
  <si>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</si>
  <si>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</si>
  <si>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</si>
  <si>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</si>
  <si>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</si>
  <si>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</si>
  <si>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</si>
  <si>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</si>
  <si>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</si>
  <si>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</si>
  <si>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</si>
  <si>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</si>
  <si>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</si>
  <si>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</si>
  <si>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</si>
  <si>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</si>
  <si>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</si>
  <si>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</si>
  <si>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</si>
  <si>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</si>
  <si>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</si>
  <si>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</si>
  <si>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</si>
  <si>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</si>
  <si>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</si>
  <si>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</si>
  <si>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</si>
  <si>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</si>
  <si>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</si>
  <si>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</si>
  <si>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</si>
  <si>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</si>
  <si>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</si>
  <si>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</si>
  <si>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</si>
  <si>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</si>
  <si>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</si>
  <si>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</si>
  <si>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</si>
  <si>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</si>
  <si>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</si>
  <si>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</si>
  <si>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</si>
  <si>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</si>
  <si>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</si>
  <si>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</si>
  <si>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</si>
  <si>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</si>
  <si>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</si>
  <si>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</si>
  <si>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</si>
  <si>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</si>
  <si>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</si>
  <si>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</si>
  <si>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</si>
  <si>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</si>
  <si>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</si>
  <si>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</si>
  <si>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</si>
  <si>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</si>
  <si>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</si>
  <si>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</si>
  <si>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</si>
  <si>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</si>
  <si>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</si>
  <si>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</si>
  <si>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</si>
  <si>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</si>
  <si>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</si>
  <si>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</si>
  <si>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</si>
  <si>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</si>
  <si>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</si>
  <si>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</si>
  <si>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</si>
  <si>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</si>
  <si>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</si>
  <si>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</si>
  <si>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</si>
  <si>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</si>
  <si>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</si>
  <si>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</si>
  <si>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</si>
  <si>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</si>
  <si>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</si>
  <si>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</si>
  <si>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</si>
  <si>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</si>
  <si>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</si>
  <si>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</si>
  <si>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</si>
  <si>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</si>
  <si>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</si>
  <si>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</si>
  <si>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</si>
  <si>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</si>
  <si>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</si>
  <si>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</si>
  <si>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</si>
  <si>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</si>
  <si>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</si>
  <si>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</si>
  <si>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</si>
  <si>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</si>
  <si>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</si>
  <si>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</si>
  <si>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</si>
  <si>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</si>
  <si>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</si>
  <si>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</si>
  <si>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</si>
  <si>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</si>
  <si>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</si>
  <si>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</si>
  <si>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</si>
  <si>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</si>
  <si>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</si>
  <si>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</si>
  <si>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</si>
  <si>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</si>
  <si>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</si>
  <si>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</si>
  <si>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</si>
  <si>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</si>
  <si>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</si>
  <si>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</si>
  <si>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</si>
  <si>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</si>
  <si>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</si>
  <si>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</si>
  <si>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</si>
  <si>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</si>
  <si>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</si>
  <si>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</si>
  <si>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</si>
  <si>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</si>
  <si>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</si>
  <si>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</si>
  <si>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</si>
  <si>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</si>
  <si>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</si>
  <si>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</si>
  <si>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</si>
  <si>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</si>
  <si>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</si>
  <si>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</si>
  <si>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</si>
  <si>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</si>
  <si>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</si>
  <si>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</si>
  <si>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</si>
  <si>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</si>
  <si>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</si>
  <si>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</si>
  <si>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</si>
  <si>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</si>
  <si>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</si>
  <si>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</si>
  <si>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</si>
  <si>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</si>
  <si>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</si>
  <si>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</si>
  <si>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</si>
  <si>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</si>
  <si>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</si>
  <si>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</si>
  <si>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</si>
  <si>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</si>
  <si>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</si>
  <si>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</si>
  <si>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</si>
  <si>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</si>
  <si>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</si>
  <si>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</si>
  <si>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</si>
  <si>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</si>
  <si>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</si>
  <si>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</si>
  <si>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</si>
  <si>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</si>
  <si>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</si>
  <si>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</si>
  <si>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</si>
  <si>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</si>
  <si>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</si>
  <si>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</si>
  <si>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</si>
  <si>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</si>
  <si>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</si>
  <si>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</si>
  <si>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</si>
  <si>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</si>
  <si>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</si>
  <si>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</si>
  <si>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</si>
  <si>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</si>
  <si>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</si>
  <si>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</si>
  <si>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</si>
  <si>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</si>
  <si>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</si>
  <si>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</si>
  <si>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</si>
  <si>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</si>
  <si>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</si>
  <si>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</si>
  <si>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</si>
  <si>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</si>
  <si>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</si>
  <si>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</si>
  <si>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</si>
  <si>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</si>
  <si>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</si>
  <si>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</si>
  <si>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</si>
  <si>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</si>
  <si>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</si>
  <si>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</si>
  <si>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</si>
  <si>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</si>
  <si>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</si>
  <si>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</si>
  <si>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</si>
  <si>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</si>
  <si>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</si>
  <si>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</si>
  <si>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</si>
  <si>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</si>
  <si>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</si>
  <si>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</si>
  <si>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</si>
  <si>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</si>
  <si>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</si>
  <si>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</si>
  <si>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</si>
  <si>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</si>
  <si>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</si>
  <si>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</si>
  <si>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</si>
  <si>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</si>
  <si>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</si>
  <si>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</si>
  <si>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</si>
  <si>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</si>
  <si>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</si>
  <si>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</si>
  <si>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</si>
  <si>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</si>
  <si>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</si>
  <si>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</si>
  <si>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</si>
  <si>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</si>
  <si>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</si>
  <si>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</si>
  <si>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</si>
  <si>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</si>
  <si>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</si>
  <si>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</si>
  <si>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</si>
  <si>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</si>
  <si>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</si>
  <si>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</si>
  <si>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</si>
  <si>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</si>
  <si>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</si>
  <si>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</si>
  <si>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</si>
  <si>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</si>
  <si>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</si>
  <si>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</si>
  <si>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</si>
  <si>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</si>
  <si>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</si>
  <si>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</si>
  <si>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</si>
  <si>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</si>
  <si>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</si>
  <si>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</si>
  <si>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</si>
  <si>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</si>
  <si>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</si>
  <si>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</si>
  <si>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</si>
  <si>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</si>
  <si>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</si>
  <si>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</si>
  <si>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</si>
  <si>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</si>
  <si>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</si>
  <si>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</si>
  <si>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</si>
  <si>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</si>
  <si>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</si>
  <si>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</si>
  <si>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</si>
  <si>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</si>
  <si>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</si>
  <si>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</si>
  <si>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</si>
  <si>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</si>
  <si>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</si>
  <si>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</si>
  <si>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</si>
  <si>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</si>
  <si>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</si>
  <si>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</si>
  <si>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</si>
  <si>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</si>
  <si>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</si>
  <si>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</si>
  <si>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</si>
  <si>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</si>
  <si>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</si>
  <si>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</si>
  <si>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</si>
  <si>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</si>
  <si>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</si>
  <si>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</si>
  <si>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</si>
  <si>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</si>
  <si>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</si>
  <si>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</si>
  <si>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</si>
  <si>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</si>
  <si>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</si>
  <si>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</si>
  <si>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</si>
  <si>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</si>
  <si>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</si>
  <si>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</si>
  <si>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</si>
  <si>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</si>
  <si>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</si>
  <si>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</si>
  <si>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</si>
  <si>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</si>
  <si>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</si>
  <si>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</si>
  <si>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</si>
  <si>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</si>
  <si>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</si>
  <si>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</si>
  <si>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</si>
  <si>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</si>
  <si>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</si>
  <si>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</si>
  <si>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</si>
  <si>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</si>
  <si>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</si>
  <si>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</si>
  <si>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</si>
  <si>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</si>
  <si>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</si>
  <si>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</si>
  <si>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</si>
  <si>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</si>
  <si>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</si>
  <si>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</si>
  <si>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</si>
  <si>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</si>
  <si>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</si>
  <si>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</si>
  <si>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</si>
  <si>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</si>
  <si>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</si>
  <si>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</si>
  <si>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</si>
  <si>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</si>
  <si>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</si>
  <si>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</si>
  <si>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</si>
  <si>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</si>
  <si>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</si>
  <si>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</si>
  <si>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</si>
  <si>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</si>
  <si>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</si>
  <si>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</si>
  <si>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</si>
  <si>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</si>
  <si>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</si>
  <si>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</si>
  <si>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</si>
  <si>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</si>
  <si>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</si>
  <si>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</si>
  <si>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</si>
  <si>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</si>
  <si>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</si>
  <si>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</si>
  <si>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</si>
  <si>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</si>
  <si>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</si>
  <si>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</si>
  <si>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</si>
  <si>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</si>
  <si>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</si>
  <si>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</si>
  <si>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</si>
  <si>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</si>
  <si>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</si>
  <si>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</si>
  <si>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</si>
  <si>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</si>
  <si>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</si>
  <si>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</si>
  <si>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</si>
  <si>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</si>
  <si>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</si>
  <si>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</si>
  <si>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</si>
  <si>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</si>
  <si>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</si>
  <si>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</si>
  <si>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</si>
  <si>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</si>
  <si>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</si>
  <si>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</si>
  <si>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</si>
  <si>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</si>
  <si>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</si>
  <si>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</si>
  <si>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</si>
  <si>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</si>
  <si>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</si>
  <si>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</si>
  <si>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</si>
  <si>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</si>
  <si>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</si>
  <si>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</si>
  <si>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</si>
  <si>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</si>
  <si>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</si>
  <si>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</si>
  <si>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</si>
  <si>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</si>
  <si>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</si>
  <si>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</si>
  <si>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</si>
  <si>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</si>
  <si>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</si>
  <si>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</si>
  <si>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</si>
  <si>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</si>
  <si>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</si>
  <si>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</si>
  <si>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</si>
  <si>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</si>
  <si>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</si>
  <si>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</si>
  <si>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</si>
  <si>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</si>
  <si>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</si>
  <si>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</si>
  <si>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</si>
  <si>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</si>
  <si>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</si>
  <si>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</si>
  <si>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</si>
  <si>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</si>
  <si>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</si>
  <si>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</si>
  <si>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</si>
  <si>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</si>
  <si>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</si>
  <si>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</si>
  <si>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</si>
  <si>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</si>
  <si>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</si>
  <si>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</si>
  <si>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</si>
  <si>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</si>
  <si>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</si>
  <si>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</si>
  <si>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</si>
  <si>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</si>
  <si>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</si>
  <si>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</si>
  <si>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</si>
  <si>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</si>
  <si>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</si>
  <si>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</si>
  <si>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</si>
  <si>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</si>
  <si>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</si>
  <si>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</si>
  <si>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</si>
  <si>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</si>
  <si>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</si>
  <si>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</si>
  <si>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</si>
  <si>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</si>
  <si>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</si>
  <si>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</si>
  <si>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</si>
  <si>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</si>
  <si>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</si>
  <si>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</si>
  <si>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</si>
  <si>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</si>
  <si>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</si>
  <si>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</si>
  <si>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</si>
  <si>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</si>
  <si>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</si>
  <si>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</si>
  <si>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</si>
  <si>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</si>
  <si>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</si>
  <si>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</si>
  <si>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</si>
  <si>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</si>
  <si>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</si>
  <si>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</si>
  <si>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</si>
  <si>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</si>
  <si>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</si>
  <si>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</si>
  <si>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</si>
  <si>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</si>
  <si>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</si>
  <si>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</si>
  <si>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</si>
  <si>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</si>
  <si>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</si>
  <si>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</si>
  <si>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</si>
  <si>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</si>
  <si>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</si>
  <si>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</si>
  <si>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</si>
  <si>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</si>
  <si>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</si>
  <si>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</si>
  <si>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</si>
  <si>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</si>
  <si>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</si>
  <si>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</si>
  <si>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</si>
  <si>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</si>
  <si>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</si>
  <si>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</si>
  <si>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</si>
  <si>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</si>
  <si>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</si>
  <si>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</si>
  <si>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</si>
  <si>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</si>
  <si>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</si>
  <si>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</si>
  <si>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</si>
  <si>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</si>
  <si>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</si>
  <si>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</si>
  <si>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</si>
  <si>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</si>
  <si>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</si>
  <si>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</si>
  <si>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</si>
  <si>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</si>
  <si>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</si>
  <si>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</si>
  <si>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</si>
  <si>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</si>
  <si>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</si>
  <si>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</si>
  <si>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</si>
  <si>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</si>
  <si>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</si>
  <si>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</si>
  <si>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</si>
  <si>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</si>
  <si>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</si>
  <si>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</si>
  <si>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</si>
  <si>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</si>
  <si>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</si>
  <si>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</si>
  <si>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</si>
  <si>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</si>
  <si>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</si>
  <si>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</si>
  <si>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</si>
  <si>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</si>
  <si>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</si>
  <si>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</si>
  <si>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</si>
  <si>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</si>
  <si>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</si>
  <si>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</si>
  <si>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</si>
  <si>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</si>
  <si>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</si>
  <si>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</si>
  <si>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</si>
  <si>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</si>
  <si>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</si>
  <si>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</si>
  <si>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</si>
  <si>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</si>
  <si>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</si>
  <si>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</si>
  <si>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</si>
  <si>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</si>
  <si>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</si>
  <si>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</si>
  <si>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</si>
  <si>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</si>
  <si>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</si>
  <si>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</si>
  <si>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</si>
  <si>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</si>
  <si>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</si>
  <si>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</si>
  <si>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</si>
  <si>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</si>
  <si>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</si>
  <si>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</si>
  <si>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</si>
  <si>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</si>
  <si>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</si>
  <si>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</si>
  <si>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</si>
  <si>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</si>
  <si>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</si>
  <si>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</si>
  <si>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</si>
  <si>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</si>
  <si>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</si>
  <si>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</si>
  <si>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</si>
  <si>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</si>
  <si>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</si>
  <si>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</si>
  <si>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</si>
  <si>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</si>
  <si>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</si>
  <si>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</si>
  <si>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</si>
  <si>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</si>
  <si>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</si>
  <si>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</si>
  <si>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</si>
  <si>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</si>
  <si>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</si>
  <si>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</si>
  <si>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</si>
  <si>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</si>
  <si>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</si>
  <si>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</si>
  <si>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</si>
  <si>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</si>
  <si>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</si>
  <si>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</si>
  <si>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</si>
  <si>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</si>
  <si>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</si>
  <si>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</si>
  <si>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</si>
  <si>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</si>
  <si>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</si>
  <si>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</si>
  <si>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</si>
  <si>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</si>
  <si>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</si>
  <si>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</si>
  <si>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</si>
  <si>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</si>
  <si>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</si>
  <si>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</si>
  <si>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</si>
  <si>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</si>
  <si>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</si>
  <si>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</si>
  <si>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</si>
  <si>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</si>
  <si>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</si>
  <si>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</si>
  <si>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</si>
  <si>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</si>
  <si>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</si>
  <si>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</si>
  <si>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</si>
  <si>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</si>
  <si>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</si>
  <si>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</si>
  <si>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</si>
  <si>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</si>
  <si>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</si>
  <si>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</si>
  <si>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</si>
  <si>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</si>
  <si>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</si>
  <si>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</si>
  <si>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</si>
  <si>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</si>
  <si>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</si>
  <si>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</si>
  <si>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</si>
  <si>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</si>
  <si>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</si>
  <si>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</si>
  <si>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</si>
  <si>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</si>
  <si>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</si>
  <si>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</si>
  <si>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</si>
  <si>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</si>
  <si>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</si>
  <si>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</si>
  <si>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</si>
  <si>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</si>
  <si>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</si>
  <si>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</si>
  <si>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</si>
  <si>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</si>
  <si>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</si>
  <si>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</si>
  <si>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</si>
  <si>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</si>
  <si>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</si>
  <si>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</si>
  <si>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</si>
  <si>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</si>
  <si>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</si>
  <si>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</si>
  <si>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</si>
  <si>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</si>
  <si>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</si>
  <si>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</si>
  <si>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</si>
  <si>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</si>
  <si>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</si>
  <si>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</si>
  <si>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</si>
  <si>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</si>
  <si>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</si>
  <si>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</si>
  <si>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</si>
  <si>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</si>
  <si>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</si>
  <si>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</si>
  <si>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</si>
  <si>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</si>
  <si>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</si>
  <si>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</si>
  <si>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</si>
  <si>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</si>
  <si>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</si>
  <si>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</si>
  <si>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</si>
  <si>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</si>
  <si>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</si>
  <si>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</si>
  <si>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</si>
  <si>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</si>
  <si>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</si>
  <si>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</si>
  <si>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</si>
  <si>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</si>
  <si>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</si>
  <si>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</si>
  <si>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</si>
  <si>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</si>
  <si>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</si>
  <si>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</si>
  <si>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</si>
  <si>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</si>
  <si>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</si>
  <si>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</si>
  <si>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</si>
  <si>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</si>
  <si>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</si>
  <si>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</si>
  <si>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</si>
  <si>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</si>
  <si>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</si>
  <si>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</si>
  <si>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</si>
  <si>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</si>
  <si>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</si>
  <si>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</si>
  <si>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</si>
  <si>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</si>
  <si>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</si>
  <si>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</si>
  <si>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</si>
  <si>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</si>
  <si>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</si>
  <si>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</si>
  <si>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</si>
  <si>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</si>
  <si>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</si>
  <si>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</si>
  <si>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</si>
  <si>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</si>
  <si>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</si>
  <si>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</si>
  <si>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</si>
  <si>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</si>
  <si>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</si>
  <si>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</si>
  <si>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</si>
  <si>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</si>
  <si>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</si>
  <si>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</si>
  <si>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</si>
  <si>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</si>
  <si>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</si>
  <si>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</si>
  <si>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</si>
  <si>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</si>
  <si>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</si>
  <si>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</si>
  <si>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</si>
  <si>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</si>
  <si>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</si>
  <si>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</si>
  <si>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</si>
  <si>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</si>
  <si>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</si>
  <si>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</si>
  <si>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</si>
  <si>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</si>
  <si>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</si>
  <si>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</si>
  <si>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</si>
  <si>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</si>
  <si>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</si>
  <si>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</si>
  <si>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</si>
  <si>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</si>
  <si>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</si>
  <si>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</si>
  <si>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</si>
  <si>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</si>
  <si>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</si>
  <si>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</si>
  <si>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</si>
  <si>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</si>
  <si>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</si>
  <si>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</si>
  <si>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</si>
  <si>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</si>
  <si>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</si>
  <si>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</si>
  <si>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</si>
  <si>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</si>
  <si>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</si>
  <si>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</si>
  <si>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</si>
  <si>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</si>
  <si>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</si>
  <si>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</si>
  <si>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</si>
  <si>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</si>
  <si>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</si>
  <si>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</si>
  <si>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</si>
  <si>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</si>
  <si>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</si>
  <si>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</si>
  <si>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</si>
  <si>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</si>
  <si>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</si>
  <si>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</si>
  <si>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</si>
  <si>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</si>
  <si>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</si>
  <si>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</si>
  <si>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</si>
  <si>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</si>
  <si>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</si>
  <si>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</si>
  <si>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</si>
  <si>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</si>
  <si>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</si>
  <si>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</si>
  <si>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</si>
  <si>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</si>
  <si>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</si>
  <si>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</si>
  <si>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</si>
  <si>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</si>
  <si>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</si>
  <si>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</si>
  <si>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</si>
  <si>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</si>
  <si>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</si>
  <si>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</si>
  <si>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</si>
  <si>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</si>
  <si>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</si>
  <si>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</si>
  <si>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</si>
  <si>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</si>
  <si>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</si>
  <si>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</si>
  <si>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</si>
  <si>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</si>
  <si>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</si>
  <si>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</si>
  <si>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</si>
  <si>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</si>
  <si>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</si>
  <si>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</si>
  <si>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</si>
  <si>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</si>
  <si>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</si>
  <si>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</si>
  <si>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</si>
  <si>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</si>
  <si>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</si>
  <si>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</si>
  <si>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</si>
  <si>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</si>
  <si>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</si>
  <si>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</si>
  <si>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</si>
  <si>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</si>
  <si>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</si>
  <si>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</si>
  <si>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</si>
  <si>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</si>
  <si>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</si>
  <si>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</si>
  <si>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</si>
  <si>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</si>
  <si>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</si>
  <si>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</si>
  <si>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</si>
  <si>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</si>
  <si>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</si>
  <si>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</si>
  <si>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</si>
  <si>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</si>
  <si>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</si>
  <si>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</si>
  <si>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</si>
  <si>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</si>
  <si>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</si>
  <si>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</si>
  <si>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</si>
  <si>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</si>
  <si>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</si>
  <si>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</si>
  <si>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</si>
  <si>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</si>
  <si>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</si>
  <si>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</si>
  <si>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</si>
  <si>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</si>
  <si>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</si>
  <si>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</si>
  <si>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</si>
  <si>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</si>
  <si>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</si>
  <si>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</si>
  <si>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</si>
  <si>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</si>
  <si>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</si>
  <si>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</si>
  <si>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</si>
  <si>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</si>
  <si>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</si>
  <si>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</si>
  <si>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</si>
  <si>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</si>
  <si>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</si>
  <si>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</si>
  <si>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</si>
  <si>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</si>
  <si>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</si>
  <si>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</si>
  <si>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</si>
  <si>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</si>
  <si>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</si>
  <si>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</si>
  <si>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</si>
  <si>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</si>
  <si>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</si>
  <si>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</si>
  <si>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</si>
  <si>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</si>
  <si>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</si>
  <si>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</si>
  <si>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</si>
  <si>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</si>
  <si>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</si>
  <si>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</si>
  <si>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</si>
  <si>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</si>
  <si>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</si>
  <si>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</si>
  <si>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</si>
  <si>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</si>
  <si>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</si>
  <si>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</si>
  <si>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</si>
  <si>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</si>
  <si>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</si>
  <si>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</si>
  <si>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</si>
  <si>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</si>
  <si>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</si>
  <si>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</si>
  <si>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</si>
  <si>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</si>
  <si>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</si>
  <si>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</si>
  <si>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</si>
  <si>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</si>
  <si>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</si>
  <si>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</si>
  <si>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</si>
  <si>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</si>
  <si>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</si>
  <si>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</si>
  <si>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</si>
  <si>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</si>
  <si>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</si>
  <si>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</si>
  <si>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</si>
  <si>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</si>
  <si>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</si>
  <si>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</si>
  <si>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</si>
  <si>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</si>
  <si>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</si>
  <si>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</si>
  <si>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</si>
  <si>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</si>
  <si>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</si>
  <si>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</si>
  <si>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</si>
  <si>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</si>
  <si>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</si>
  <si>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</si>
  <si>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</si>
  <si>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</si>
  <si>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</si>
  <si>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</si>
  <si>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</si>
  <si>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</si>
  <si>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</si>
  <si>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</si>
  <si>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</si>
  <si>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</si>
  <si>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</si>
  <si>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</si>
  <si>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</si>
  <si>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</si>
  <si>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</si>
  <si>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</si>
  <si>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</si>
  <si>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</si>
  <si>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</si>
  <si>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</si>
  <si>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</si>
  <si>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</si>
  <si>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</si>
  <si>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</si>
  <si>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</si>
  <si>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</si>
  <si>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</si>
  <si>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</si>
  <si>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</si>
  <si>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</si>
  <si>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</si>
  <si>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</si>
  <si>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</si>
  <si>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</si>
  <si>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</si>
  <si>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</si>
  <si>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</si>
  <si>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</si>
  <si>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</si>
  <si>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</si>
  <si>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</si>
  <si>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</si>
  <si>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</si>
  <si>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</si>
  <si>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</si>
  <si>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</si>
  <si>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</si>
  <si>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</si>
  <si>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</si>
  <si>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</si>
  <si>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</si>
  <si>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</si>
  <si>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</si>
  <si>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</si>
  <si>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</si>
  <si>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</si>
  <si>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</si>
  <si>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</si>
  <si>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</si>
  <si>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</si>
  <si>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</si>
  <si>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</si>
  <si>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</si>
  <si>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</si>
  <si>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</si>
  <si>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</si>
  <si>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</si>
  <si>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</si>
  <si>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</si>
  <si>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</si>
  <si>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</si>
  <si>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</si>
  <si>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</si>
  <si>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</si>
  <si>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</si>
  <si>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</si>
  <si>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</si>
  <si>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</si>
  <si>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</si>
  <si>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</si>
  <si>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</si>
  <si>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</si>
  <si>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</si>
  <si>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</si>
  <si>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</si>
  <si>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</si>
  <si>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</si>
  <si>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</si>
  <si>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</si>
  <si>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</si>
  <si>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</si>
  <si>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</si>
  <si>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</si>
  <si>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</si>
  <si>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</si>
  <si>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</si>
  <si>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</si>
  <si>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</si>
  <si>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</si>
  <si>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</si>
  <si>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</si>
  <si>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</si>
  <si>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</si>
  <si>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</si>
  <si>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</si>
  <si>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</si>
  <si>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</si>
  <si>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</si>
  <si>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</si>
  <si>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</si>
  <si>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</si>
  <si>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</si>
  <si>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</si>
  <si>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</si>
  <si>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</si>
  <si>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</si>
  <si>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</si>
  <si>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</si>
  <si>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</si>
  <si>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</si>
  <si>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</si>
  <si>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</si>
  <si>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</si>
  <si>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</si>
  <si>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</si>
  <si>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</si>
  <si>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</si>
  <si>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</si>
  <si>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</si>
  <si>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</si>
  <si>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</si>
  <si>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</si>
  <si>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</si>
  <si>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</si>
  <si>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</si>
  <si>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</si>
  <si>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</si>
  <si>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</si>
  <si>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</si>
  <si>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</si>
  <si>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</si>
  <si>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</si>
  <si>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</si>
  <si>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</si>
  <si>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</si>
  <si>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</si>
  <si>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</si>
  <si>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</si>
  <si>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</si>
  <si>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</si>
  <si>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</si>
  <si>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</si>
  <si>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</si>
  <si>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</si>
  <si>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</si>
  <si>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</si>
  <si>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</si>
  <si>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</si>
  <si>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</si>
  <si>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</si>
  <si>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</si>
  <si>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</si>
  <si>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</si>
  <si>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</si>
  <si>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</si>
  <si>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</si>
  <si>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</si>
  <si>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</si>
  <si>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</si>
  <si>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</si>
  <si>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</si>
  <si>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</si>
  <si>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</si>
  <si>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</si>
  <si>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</si>
  <si>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</si>
  <si>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</si>
  <si>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</si>
  <si>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</si>
  <si>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</si>
  <si>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</si>
  <si>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</si>
  <si>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</si>
  <si>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</si>
  <si>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</si>
  <si>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</si>
  <si>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</si>
  <si>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</si>
  <si>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</si>
  <si>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</si>
  <si>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</si>
  <si>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</si>
  <si>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</si>
  <si>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</si>
  <si>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</si>
  <si>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</si>
  <si>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</si>
  <si>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</si>
  <si>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</si>
  <si>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</si>
  <si>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</si>
  <si>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</si>
  <si>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</si>
  <si>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</si>
  <si>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</si>
  <si>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</si>
  <si>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</si>
  <si>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</si>
  <si>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</si>
  <si>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</si>
  <si>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</si>
  <si>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</si>
  <si>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</si>
  <si>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</si>
  <si>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</si>
  <si>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</si>
  <si>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</si>
  <si>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</si>
  <si>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</si>
  <si>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</si>
  <si>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</si>
  <si>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</si>
  <si>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</si>
  <si>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</si>
  <si>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</si>
  <si>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</si>
  <si>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</si>
  <si>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</si>
  <si>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</si>
  <si>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</si>
  <si>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</si>
  <si>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</si>
  <si>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</si>
  <si>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</si>
  <si>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</si>
  <si>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</si>
  <si>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</si>
  <si>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</si>
  <si>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</si>
  <si>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</si>
  <si>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</si>
  <si>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</si>
  <si>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</si>
  <si>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</si>
  <si>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</si>
  <si>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</si>
  <si>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</si>
  <si>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</si>
  <si>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</si>
  <si>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</si>
  <si>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</si>
  <si>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</si>
  <si>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</si>
  <si>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</si>
  <si>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</si>
  <si>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</si>
  <si>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</si>
  <si>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</si>
  <si>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</si>
  <si>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</si>
  <si>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</si>
  <si>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</si>
  <si>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</si>
  <si>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</si>
  <si>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</si>
  <si>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</si>
  <si>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</si>
  <si>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</si>
  <si>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</si>
  <si>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</si>
  <si>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</si>
  <si>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</si>
  <si>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</si>
  <si>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</si>
  <si>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</si>
  <si>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</si>
  <si>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</si>
  <si>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</si>
  <si>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</si>
  <si>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</si>
  <si>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</si>
  <si>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</si>
  <si>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</si>
  <si>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</si>
  <si>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</si>
  <si>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</si>
  <si>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</si>
  <si>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</si>
  <si>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</si>
  <si>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</si>
  <si>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</si>
  <si>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</si>
  <si>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</si>
  <si>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</si>
  <si>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</si>
  <si>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</si>
  <si>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</si>
  <si>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</si>
  <si>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</si>
  <si>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</si>
  <si>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</si>
  <si>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</si>
  <si>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</si>
  <si>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</si>
  <si>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</si>
  <si>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</si>
  <si>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</si>
  <si>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</si>
  <si>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</si>
  <si>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</si>
  <si>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</si>
  <si>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</si>
  <si>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</si>
  <si>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</si>
  <si>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</si>
  <si>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</si>
  <si>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</si>
  <si>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</si>
  <si>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</si>
  <si>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</si>
  <si>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</si>
  <si>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</si>
  <si>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</si>
  <si>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</si>
  <si>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</si>
  <si>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</si>
  <si>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</si>
  <si>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</si>
  <si>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</si>
  <si>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</si>
  <si>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</si>
  <si>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</si>
  <si>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</si>
  <si>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</si>
  <si>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</si>
  <si>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</si>
  <si>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</si>
  <si>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</si>
  <si>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</si>
  <si>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</si>
  <si>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</si>
  <si>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</si>
  <si>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</si>
  <si>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</si>
  <si>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</si>
  <si>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</si>
  <si>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</si>
  <si>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</si>
  <si>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</si>
  <si>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</si>
  <si>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</si>
  <si>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</si>
  <si>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</si>
  <si>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</si>
  <si>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</si>
  <si>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</si>
  <si>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</si>
  <si>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</si>
  <si>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</si>
  <si>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</si>
  <si>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</si>
  <si>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</si>
  <si>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</si>
  <si>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</si>
  <si>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</si>
  <si>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</si>
  <si>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</si>
  <si>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</si>
  <si>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</si>
  <si>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</si>
  <si>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</si>
  <si>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</si>
  <si>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</si>
  <si>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</si>
  <si>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</si>
  <si>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</si>
  <si>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</si>
  <si>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</si>
  <si>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</si>
  <si>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</si>
  <si>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</si>
  <si>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</si>
  <si>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</si>
  <si>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</si>
  <si>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</si>
  <si>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</si>
  <si>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</si>
  <si>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</si>
  <si>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</si>
  <si>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</si>
  <si>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</si>
  <si>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</si>
  <si>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</si>
  <si>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</si>
  <si>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</si>
  <si>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</si>
  <si>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</si>
  <si>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</si>
  <si>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</si>
  <si>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</si>
  <si>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</si>
  <si>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</si>
  <si>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</si>
  <si>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</si>
  <si>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</si>
  <si>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</si>
  <si>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</si>
  <si>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</si>
  <si>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</si>
  <si>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</si>
  <si>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</si>
  <si>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</si>
  <si>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</si>
  <si>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</si>
  <si>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</si>
  <si>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</si>
  <si>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</si>
  <si>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</si>
  <si>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</si>
  <si>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</si>
  <si>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</si>
  <si>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</si>
  <si>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</si>
  <si>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</si>
  <si>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</si>
  <si>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</si>
  <si>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</si>
  <si>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</si>
  <si>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</si>
  <si>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</si>
  <si>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</si>
  <si>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</si>
  <si>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</si>
  <si>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</si>
  <si>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</si>
  <si>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</si>
  <si>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</si>
  <si>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</si>
  <si>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</si>
  <si>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</si>
  <si>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</si>
  <si>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</si>
  <si>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</si>
  <si>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</si>
  <si>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</si>
  <si>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</si>
  <si>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</si>
  <si>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</si>
  <si>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</si>
  <si>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</si>
  <si>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</si>
  <si>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</si>
  <si>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</si>
  <si>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</si>
  <si>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</si>
  <si>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</si>
  <si>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</si>
  <si>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</si>
  <si>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</si>
  <si>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</si>
  <si>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</si>
  <si>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</si>
  <si>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</si>
  <si>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</si>
  <si>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</si>
  <si>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</si>
  <si>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</si>
  <si>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</si>
  <si>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</si>
  <si>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</si>
  <si>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</si>
  <si>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</si>
  <si>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</si>
  <si>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</si>
  <si>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</si>
  <si>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</si>
  <si>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</si>
  <si>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</si>
  <si>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</si>
  <si>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</si>
  <si>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</si>
  <si>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</si>
  <si>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</si>
  <si>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</si>
  <si>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</si>
  <si>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</si>
  <si>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</si>
  <si>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</si>
  <si>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</si>
  <si>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</si>
  <si>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</si>
  <si>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</si>
  <si>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</si>
  <si>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</si>
  <si>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</si>
  <si>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</si>
  <si>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</si>
  <si>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</si>
  <si>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</si>
  <si>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</si>
  <si>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</si>
  <si>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</si>
  <si>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</si>
  <si>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</si>
  <si>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</si>
  <si>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</si>
  <si>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</si>
  <si>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</si>
  <si>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</si>
  <si>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</si>
  <si>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</si>
  <si>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</si>
  <si>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</si>
  <si>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</si>
  <si>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</si>
  <si>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</si>
  <si>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</si>
  <si>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</si>
  <si>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</si>
  <si>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</si>
  <si>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</si>
  <si>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</si>
  <si>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</si>
  <si>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</si>
  <si>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</si>
  <si>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</si>
  <si>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</si>
  <si>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</si>
  <si>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</si>
  <si>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</si>
  <si>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</si>
  <si>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</si>
  <si>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</si>
  <si>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</si>
  <si>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</si>
  <si>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</si>
  <si>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</si>
  <si>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</si>
  <si>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</si>
  <si>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</si>
  <si>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</si>
  <si>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</si>
  <si>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</si>
  <si>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</si>
  <si>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</si>
  <si>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</si>
  <si>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</si>
  <si>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</si>
  <si>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</si>
  <si>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</si>
  <si>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</si>
  <si>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</si>
  <si>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</si>
  <si>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</si>
  <si>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</si>
  <si>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</si>
  <si>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</si>
  <si>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</si>
  <si>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</si>
  <si>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</si>
  <si>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</si>
  <si>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</si>
  <si>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</si>
  <si>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</si>
  <si>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</si>
  <si>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</si>
  <si>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</si>
  <si>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</si>
  <si>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</si>
  <si>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</si>
  <si>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</si>
  <si>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</si>
  <si>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</si>
  <si>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</si>
  <si>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</si>
  <si>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</si>
  <si>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</si>
  <si>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</si>
  <si>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</si>
  <si>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</si>
  <si>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</si>
  <si>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</si>
  <si>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</si>
  <si>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</si>
  <si>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</si>
  <si>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</si>
  <si>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</si>
  <si>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</si>
  <si>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</si>
  <si>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</si>
  <si>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</si>
  <si>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</si>
  <si>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</si>
  <si>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</si>
  <si>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</si>
  <si>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</si>
  <si>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</si>
  <si>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</si>
  <si>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</si>
  <si>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</si>
  <si>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</si>
  <si>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</si>
  <si>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</si>
  <si>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</si>
  <si>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</si>
  <si>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</si>
  <si>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</si>
  <si>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</si>
  <si>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</si>
  <si>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</si>
  <si>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</si>
  <si>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</si>
  <si>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</si>
  <si>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</si>
  <si>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</si>
  <si>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</si>
  <si>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</si>
  <si>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</si>
  <si>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</si>
  <si>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</si>
  <si>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</si>
  <si>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</si>
  <si>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</si>
  <si>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</si>
  <si>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</si>
  <si>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</si>
  <si>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</si>
  <si>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</si>
  <si>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</si>
  <si>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</si>
  <si>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</si>
  <si>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</si>
  <si>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</si>
  <si>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</si>
  <si>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</si>
  <si>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</si>
  <si>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</si>
  <si>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</si>
  <si>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</si>
  <si>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</si>
  <si>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</si>
  <si>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</si>
  <si>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</si>
  <si>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</si>
  <si>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</si>
  <si>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</si>
  <si>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</si>
  <si>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</si>
  <si>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</si>
  <si>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</si>
  <si>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</si>
  <si>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</si>
  <si>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</si>
  <si>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</si>
  <si>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</si>
  <si>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</si>
  <si>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</si>
  <si>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</si>
  <si>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</si>
  <si>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</si>
  <si>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</si>
  <si>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</si>
  <si>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</si>
  <si>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</si>
  <si>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</si>
  <si>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</si>
  <si>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</si>
  <si>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</si>
  <si>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</si>
  <si>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</si>
  <si>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</si>
  <si>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</si>
  <si>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</si>
  <si>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</si>
  <si>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</si>
  <si>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</si>
  <si>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</si>
  <si>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</si>
  <si>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</si>
  <si>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</si>
  <si>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</si>
  <si>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</si>
  <si>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</si>
  <si>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</si>
  <si>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</si>
  <si>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</si>
  <si>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</si>
  <si>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</si>
  <si>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</si>
  <si>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</si>
  <si>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</si>
  <si>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</si>
  <si>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</si>
  <si>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</si>
  <si>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</si>
  <si>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</si>
  <si>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</si>
  <si>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</si>
  <si>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</si>
  <si>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</si>
  <si>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</si>
  <si>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</si>
  <si>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</si>
  <si>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</si>
  <si>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</si>
  <si>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</si>
  <si>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</si>
  <si>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</si>
  <si>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</si>
  <si>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</si>
  <si>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</si>
  <si>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</si>
  <si>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</si>
  <si>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</si>
  <si>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</si>
  <si>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</si>
  <si>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</si>
  <si>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</si>
  <si>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</si>
  <si>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</si>
  <si>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</si>
  <si>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</si>
  <si>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</si>
  <si>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</si>
  <si>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</si>
  <si>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</si>
  <si>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</si>
  <si>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</si>
  <si>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</si>
  <si>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</si>
  <si>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</si>
  <si>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</si>
  <si>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</si>
  <si>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</si>
  <si>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</si>
  <si>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</si>
  <si>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</si>
  <si>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</si>
  <si>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</si>
  <si>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</si>
  <si>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</si>
  <si>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</si>
  <si>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</si>
  <si>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</si>
  <si>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</si>
  <si>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</si>
  <si>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</si>
  <si>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</si>
  <si>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</si>
  <si>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</si>
  <si>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</si>
  <si>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</si>
  <si>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</si>
  <si>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</si>
  <si>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</si>
  <si>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</si>
  <si>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</si>
  <si>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</si>
  <si>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</si>
  <si>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</si>
  <si>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</si>
  <si>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</si>
  <si>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</si>
  <si>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</si>
  <si>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</si>
  <si>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</si>
  <si>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</si>
  <si>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</si>
  <si>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</si>
  <si>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</si>
  <si>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</si>
  <si>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</si>
  <si>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</si>
  <si>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</si>
  <si>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</si>
  <si>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</si>
  <si>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</si>
  <si>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</si>
  <si>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</si>
  <si>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</si>
  <si>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</si>
  <si>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</si>
  <si>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</si>
  <si>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</si>
  <si>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</si>
  <si>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</si>
  <si>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</si>
  <si>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</si>
  <si>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</si>
  <si>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</si>
  <si>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</si>
  <si>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</si>
  <si>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</si>
  <si>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</si>
  <si>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</si>
  <si>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</si>
  <si>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</si>
  <si>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</si>
  <si>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</si>
  <si>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</si>
  <si>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</si>
  <si>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</si>
  <si>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</si>
  <si>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</si>
  <si>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</si>
  <si>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</si>
  <si>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</si>
  <si>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</si>
  <si>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</si>
  <si>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</si>
  <si>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</si>
  <si>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</si>
  <si>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</si>
  <si>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</si>
  <si>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</si>
  <si>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</si>
  <si>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</si>
  <si>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</si>
  <si>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</si>
  <si>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</si>
  <si>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</si>
  <si>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</si>
  <si>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</si>
  <si>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</si>
  <si>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</si>
  <si>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</si>
  <si>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</si>
  <si>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</si>
  <si>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</si>
  <si>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</si>
  <si>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</si>
  <si>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</si>
  <si>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</si>
  <si>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</si>
  <si>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</si>
  <si>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</si>
  <si>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</si>
  <si>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</si>
  <si>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</si>
  <si>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</si>
  <si>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</si>
  <si>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</si>
  <si>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</si>
  <si>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</si>
  <si>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</si>
  <si>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</si>
  <si>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</si>
  <si>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</si>
  <si>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</si>
  <si>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</si>
  <si>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</si>
  <si>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</si>
  <si>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</si>
  <si>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</si>
  <si>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</si>
  <si>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</si>
  <si>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</si>
  <si>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</si>
  <si>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</si>
  <si>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</si>
  <si>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</si>
  <si>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</si>
  <si>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</si>
  <si>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</si>
  <si>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</si>
  <si>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</si>
  <si>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</si>
  <si>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</si>
  <si>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</si>
  <si>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</si>
  <si>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</si>
  <si>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</si>
  <si>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</si>
  <si>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</si>
  <si>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</si>
  <si>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</si>
  <si>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</si>
  <si>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</si>
  <si>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</si>
  <si>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</si>
  <si>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</si>
  <si>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</si>
  <si>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</si>
  <si>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</si>
  <si>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</si>
  <si>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</si>
  <si>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</si>
  <si>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</si>
  <si>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</si>
  <si>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</si>
  <si>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</si>
  <si>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</si>
  <si>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</si>
  <si>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</si>
  <si>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</si>
  <si>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</si>
  <si>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</si>
  <si>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</si>
  <si>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</si>
  <si>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</si>
  <si>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</si>
  <si>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</si>
  <si>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</si>
  <si>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</si>
  <si>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</si>
  <si>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</si>
  <si>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</si>
  <si>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</si>
  <si>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</si>
  <si>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</si>
  <si>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</si>
  <si>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</si>
  <si>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</si>
  <si>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</si>
  <si>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</si>
  <si>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</si>
  <si>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</si>
  <si>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</si>
  <si>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</si>
  <si>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</si>
  <si>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</si>
  <si>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</si>
  <si>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</si>
  <si>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</si>
  <si>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</si>
  <si>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</si>
  <si>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</si>
  <si>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</si>
  <si>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</si>
  <si>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</si>
  <si>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</si>
  <si>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</si>
  <si>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</si>
  <si>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</si>
  <si>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</si>
  <si>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</si>
  <si>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</si>
  <si>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</si>
  <si>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</si>
  <si>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</si>
  <si>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</si>
  <si>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</si>
  <si>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</si>
  <si>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</si>
  <si>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</si>
  <si>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</si>
  <si>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</si>
  <si>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</si>
  <si>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</si>
  <si>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</si>
  <si>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</si>
  <si>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</si>
  <si>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</si>
  <si>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</si>
  <si>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</si>
  <si>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</si>
  <si>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</si>
  <si>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</si>
  <si>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</si>
  <si>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</si>
  <si>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</si>
  <si>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</si>
  <si>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</si>
  <si>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</si>
  <si>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</si>
  <si>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</si>
  <si>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</si>
  <si>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</si>
  <si>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</si>
  <si>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</si>
  <si>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</si>
  <si>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</si>
  <si>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</si>
  <si>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</si>
  <si>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</si>
  <si>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</si>
  <si>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</si>
  <si>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</si>
  <si>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</si>
  <si>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</si>
  <si>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</si>
  <si>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</si>
  <si>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</si>
  <si>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</si>
  <si>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</si>
  <si>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</si>
  <si>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</si>
  <si>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</si>
  <si>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</si>
  <si>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</si>
  <si>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</si>
  <si>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</si>
  <si>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</si>
  <si>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</si>
  <si>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</si>
  <si>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</si>
  <si>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</si>
  <si>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</si>
  <si>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</si>
  <si>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</si>
  <si>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</si>
  <si>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</si>
  <si>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</si>
  <si>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</si>
  <si>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</si>
  <si>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</si>
  <si>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</si>
  <si>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</si>
  <si>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</si>
  <si>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</si>
  <si>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</si>
  <si>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</si>
  <si>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</si>
  <si>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</si>
  <si>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</si>
  <si>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</si>
  <si>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</si>
  <si>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</si>
  <si>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</si>
  <si>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</si>
  <si>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</si>
  <si>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</si>
  <si>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</si>
  <si>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</si>
  <si>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</si>
  <si>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</si>
  <si>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</si>
  <si>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</si>
  <si>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</si>
  <si>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</si>
  <si>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</si>
  <si>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</si>
  <si>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</si>
  <si>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</si>
  <si>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</si>
  <si>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</si>
  <si>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</si>
  <si>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</si>
  <si>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</si>
  <si>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</si>
  <si>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</si>
  <si>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</si>
  <si>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</si>
  <si>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</si>
  <si>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</si>
  <si>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</si>
  <si>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</si>
  <si>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</si>
  <si>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</si>
  <si>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</si>
  <si>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</si>
  <si>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</si>
  <si>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</si>
  <si>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</si>
  <si>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</si>
  <si>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</si>
  <si>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</si>
  <si>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</si>
  <si>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</si>
  <si>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</si>
  <si>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</si>
  <si>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</si>
  <si>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</si>
  <si>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</si>
  <si>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</si>
  <si>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</si>
  <si>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</si>
  <si>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</si>
  <si>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</si>
  <si>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</si>
  <si>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</si>
  <si>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</si>
  <si>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</si>
  <si>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</si>
  <si>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</si>
  <si>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</si>
  <si>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</si>
  <si>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</si>
  <si>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</si>
  <si>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</si>
  <si>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</si>
  <si>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</si>
  <si>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</si>
  <si>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</si>
  <si>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</si>
  <si>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</si>
  <si>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</si>
  <si>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</si>
  <si>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</si>
  <si>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</si>
  <si>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</si>
  <si>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</si>
  <si>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</si>
  <si>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</si>
  <si>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</si>
  <si>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</si>
  <si>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</si>
  <si>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</si>
  <si>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</si>
  <si>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</si>
  <si>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</si>
  <si>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</si>
  <si>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</si>
  <si>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</si>
  <si>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</si>
  <si>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</si>
  <si>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</si>
  <si>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</si>
  <si>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</si>
  <si>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</si>
  <si>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</si>
  <si>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</si>
  <si>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</si>
  <si>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</si>
  <si>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</si>
  <si>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</si>
  <si>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</si>
  <si>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</si>
  <si>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</si>
  <si>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</si>
  <si>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</si>
  <si>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</si>
  <si>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</si>
  <si>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</si>
  <si>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</si>
  <si>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</si>
  <si>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</si>
  <si>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</si>
  <si>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</si>
  <si>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</si>
  <si>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</si>
  <si>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</si>
  <si>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</si>
  <si>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</si>
  <si>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</si>
  <si>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</si>
  <si>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</si>
  <si>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</si>
  <si>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</si>
  <si>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</si>
  <si>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</si>
  <si>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</si>
  <si>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</si>
  <si>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</si>
  <si>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</si>
  <si>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</si>
  <si>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</si>
  <si>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</si>
  <si>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</si>
  <si>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</si>
  <si>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</si>
  <si>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</si>
  <si>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</si>
  <si>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</si>
  <si>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</si>
  <si>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</si>
  <si>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</si>
  <si>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</si>
  <si>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</si>
  <si>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</si>
  <si>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</si>
  <si>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</si>
  <si>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</si>
  <si>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</si>
  <si>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</si>
  <si>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</si>
  <si>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</si>
  <si>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</si>
  <si>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</si>
  <si>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</si>
  <si>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</si>
  <si>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</si>
  <si>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</si>
  <si>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</si>
  <si>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</si>
  <si>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</si>
  <si>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</si>
  <si>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</si>
  <si>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</si>
  <si>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</si>
  <si>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</si>
  <si>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</si>
  <si>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</si>
  <si>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</si>
  <si>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</si>
  <si>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</si>
  <si>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</si>
  <si>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</si>
  <si>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</si>
  <si>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</si>
  <si>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</si>
  <si>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</si>
  <si>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</si>
  <si>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</si>
  <si>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</si>
  <si>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</si>
  <si>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</si>
  <si>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</si>
  <si>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</si>
  <si>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</si>
  <si>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</si>
  <si>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</si>
  <si>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</si>
  <si>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</si>
  <si>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</si>
  <si>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</si>
  <si>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</si>
  <si>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</si>
  <si>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</si>
  <si>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</si>
  <si>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</si>
  <si>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</si>
  <si>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</si>
  <si>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</si>
  <si>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</si>
  <si>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</si>
  <si>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</si>
  <si>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</si>
  <si>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</si>
  <si>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</si>
  <si>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</si>
  <si>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</si>
  <si>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</si>
  <si>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</si>
  <si>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</si>
  <si>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</si>
  <si>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</si>
  <si>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</si>
  <si>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</si>
  <si>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</si>
  <si>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</si>
  <si>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</si>
  <si>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</si>
  <si>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</si>
  <si>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</si>
  <si>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</si>
  <si>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</si>
  <si>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</si>
  <si>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</si>
  <si>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</si>
  <si>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</si>
  <si>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</si>
  <si>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</si>
  <si>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</si>
  <si>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</si>
  <si>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</si>
  <si>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</si>
  <si>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</si>
  <si>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</si>
  <si>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</si>
  <si>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</si>
  <si>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</si>
  <si>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</si>
  <si>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</si>
  <si>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</si>
  <si>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</si>
  <si>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</si>
  <si>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</si>
  <si>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</si>
  <si>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</si>
  <si>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</si>
  <si>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</si>
  <si>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</si>
  <si>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</si>
  <si>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</si>
  <si>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</si>
  <si>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</si>
  <si>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</si>
  <si>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</si>
  <si>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</si>
  <si>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</si>
  <si>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</si>
  <si>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</si>
  <si>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</si>
  <si>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</si>
  <si>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</si>
  <si>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</si>
  <si>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</si>
  <si>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</si>
  <si>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</si>
  <si>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</si>
  <si>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</si>
  <si>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</si>
  <si>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</si>
  <si>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</si>
  <si>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</si>
  <si>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</si>
  <si>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</si>
  <si>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</si>
  <si>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</si>
  <si>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</si>
  <si>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</si>
  <si>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</si>
  <si>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</si>
  <si>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</si>
  <si>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</si>
  <si>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</si>
  <si>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</si>
  <si>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</si>
  <si>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</si>
  <si>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</si>
  <si>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</si>
  <si>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</si>
  <si>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</si>
  <si>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</si>
  <si>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</si>
  <si>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</si>
  <si>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</si>
  <si>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</si>
  <si>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</si>
  <si>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</si>
  <si>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</si>
  <si>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</si>
  <si>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</si>
  <si>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</si>
  <si>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</si>
  <si>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</si>
  <si>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</si>
  <si>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</si>
  <si>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</si>
  <si>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</si>
  <si>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</si>
  <si>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</si>
  <si>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</si>
  <si>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</si>
  <si>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</si>
  <si>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</si>
  <si>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</si>
  <si>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</si>
  <si>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</si>
  <si>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</si>
  <si>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</si>
  <si>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</si>
  <si>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</si>
  <si>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</si>
  <si>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</si>
  <si>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</si>
  <si>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</si>
  <si>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</si>
  <si>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</si>
  <si>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</si>
  <si>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</si>
  <si>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</si>
  <si>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</si>
  <si>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</si>
  <si>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</si>
  <si>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</si>
  <si>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</si>
  <si>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</si>
  <si>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</si>
  <si>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</si>
  <si>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</si>
  <si>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</si>
  <si>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</si>
  <si>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</si>
  <si>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</si>
  <si>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</si>
  <si>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</si>
  <si>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</si>
  <si>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</si>
  <si>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</si>
  <si>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</si>
  <si>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</si>
  <si>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</si>
  <si>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</si>
  <si>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</si>
  <si>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</si>
  <si>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</si>
  <si>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</si>
  <si>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</si>
  <si>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</si>
  <si>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</si>
  <si>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</si>
  <si>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</si>
  <si>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</si>
  <si>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</si>
  <si>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</si>
  <si>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</si>
  <si>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</si>
  <si>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</si>
  <si>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</si>
  <si>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</si>
  <si>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</si>
  <si>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</si>
  <si>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</si>
  <si>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</si>
  <si>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</si>
  <si>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</si>
  <si>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</si>
  <si>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</si>
  <si>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</si>
  <si>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</si>
  <si>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</si>
  <si>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</si>
  <si>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</si>
  <si>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</si>
  <si>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</si>
  <si>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</si>
  <si>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</si>
  <si>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</si>
  <si>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</si>
  <si>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</si>
  <si>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</si>
  <si>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</si>
  <si>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</si>
  <si>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</si>
  <si>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</si>
  <si>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</si>
  <si>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</si>
  <si>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</si>
  <si>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</si>
  <si>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</si>
  <si>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</si>
  <si>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</si>
  <si>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</si>
  <si>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</si>
  <si>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</si>
  <si>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</si>
  <si>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</si>
  <si>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</si>
  <si>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</si>
  <si>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</si>
  <si>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</si>
  <si>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</si>
  <si>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</si>
  <si>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</si>
  <si>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</si>
  <si>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</si>
  <si>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</si>
  <si>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</si>
  <si>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</si>
  <si>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</si>
  <si>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</si>
  <si>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</si>
  <si>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</si>
  <si>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</si>
  <si>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</si>
  <si>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</si>
  <si>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</si>
  <si>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</si>
  <si>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</si>
  <si>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</si>
  <si>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</si>
  <si>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</si>
  <si>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</si>
  <si>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</si>
  <si>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</si>
  <si>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</si>
  <si>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</si>
  <si>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</si>
  <si>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</si>
  <si>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</si>
  <si>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</si>
  <si>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</si>
  <si>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</si>
  <si>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</si>
  <si>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</si>
  <si>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</si>
  <si>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</si>
  <si>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</si>
  <si>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</si>
  <si>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</si>
  <si>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</si>
  <si>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</si>
  <si>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</si>
  <si>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</si>
  <si>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</si>
  <si>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</si>
  <si>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</si>
  <si>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</si>
  <si>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</si>
  <si>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</si>
  <si>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</si>
  <si>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</si>
  <si>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</si>
  <si>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</si>
  <si>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</si>
  <si>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</si>
  <si>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</si>
  <si>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</si>
  <si>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</si>
  <si>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</si>
  <si>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</si>
  <si>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</si>
  <si>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</si>
  <si>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</si>
  <si>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</si>
  <si>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</si>
  <si>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</si>
  <si>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</si>
  <si>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</si>
  <si>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</si>
  <si>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</si>
  <si>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</si>
  <si>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</si>
  <si>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</si>
  <si>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</si>
  <si>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</si>
  <si>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</si>
  <si>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</si>
  <si>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</si>
  <si>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</si>
  <si>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</si>
  <si>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</si>
  <si>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</si>
  <si>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</si>
  <si>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</si>
  <si>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</si>
  <si>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</si>
  <si>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</si>
  <si>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</si>
  <si>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</si>
  <si>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</si>
  <si>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</si>
  <si>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</si>
  <si>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</si>
  <si>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</si>
  <si>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</si>
  <si>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</si>
  <si>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</si>
  <si>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</si>
  <si>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</si>
  <si>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</si>
  <si>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</si>
  <si>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</si>
  <si>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</si>
  <si>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</si>
  <si>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</si>
  <si>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</si>
  <si>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</si>
  <si>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</si>
  <si>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</si>
  <si>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</si>
  <si>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</si>
  <si>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</si>
  <si>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</si>
  <si>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</si>
  <si>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</si>
  <si>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</si>
  <si>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</si>
  <si>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</si>
  <si>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</si>
  <si>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</si>
  <si>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</si>
  <si>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</si>
  <si>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</si>
  <si>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</si>
  <si>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</si>
  <si>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</si>
  <si>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</si>
  <si>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</si>
  <si>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</si>
  <si>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</si>
  <si>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</si>
  <si>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</si>
  <si>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</si>
  <si>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</si>
  <si>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</si>
  <si>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</si>
  <si>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</si>
  <si>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</si>
  <si>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</si>
  <si>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</si>
  <si>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</si>
  <si>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</si>
  <si>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</si>
  <si>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</si>
  <si>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</si>
  <si>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</si>
  <si>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</si>
  <si>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</si>
  <si>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</si>
  <si>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</si>
  <si>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</si>
  <si>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</si>
  <si>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</si>
  <si>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</si>
  <si>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</si>
  <si>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</si>
  <si>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</si>
  <si>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</si>
  <si>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</si>
  <si>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</si>
  <si>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</si>
  <si>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</si>
  <si>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</si>
  <si>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</si>
  <si>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</si>
  <si>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</si>
  <si>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</si>
  <si>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</si>
  <si>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</si>
  <si>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</si>
  <si>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</si>
  <si>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</si>
  <si>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</si>
  <si>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</si>
  <si>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</si>
  <si>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</si>
  <si>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</si>
  <si>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</si>
  <si>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</si>
  <si>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</si>
  <si>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</si>
  <si>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</si>
  <si>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</si>
  <si>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</si>
  <si>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</si>
  <si>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</si>
  <si>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</si>
  <si>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</si>
  <si>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</si>
  <si>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</si>
  <si>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</si>
  <si>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</si>
  <si>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</si>
  <si>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</si>
  <si>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</si>
  <si>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</si>
  <si>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</si>
  <si>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</si>
  <si>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</si>
  <si>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</si>
  <si>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</si>
  <si>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</si>
  <si>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</si>
  <si>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</si>
  <si>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</si>
  <si>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</si>
  <si>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</si>
  <si>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</si>
  <si>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</si>
  <si>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</si>
  <si>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</si>
  <si>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</si>
  <si>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</si>
  <si>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</si>
  <si>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</si>
  <si>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</si>
  <si>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</si>
  <si>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</si>
  <si>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</si>
  <si>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</si>
  <si>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</si>
  <si>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</si>
  <si>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</si>
  <si>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</si>
  <si>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</si>
  <si>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</si>
  <si>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</si>
  <si>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</si>
  <si>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</si>
  <si>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</si>
  <si>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</si>
  <si>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</si>
  <si>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</si>
  <si>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</si>
  <si>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</si>
  <si>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</si>
  <si>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</si>
  <si>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</si>
  <si>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</si>
  <si>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</si>
  <si>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</si>
  <si>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</si>
  <si>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</si>
  <si>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</si>
  <si>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</si>
  <si>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</si>
  <si>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</si>
  <si>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</si>
  <si>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</si>
  <si>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</si>
  <si>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</si>
  <si>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</si>
  <si>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</si>
  <si>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</si>
  <si>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</si>
  <si>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</si>
  <si>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</si>
  <si>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</si>
  <si>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</si>
  <si>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</si>
  <si>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</si>
  <si>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</si>
  <si>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</si>
  <si>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</si>
  <si>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</si>
  <si>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</si>
  <si>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</si>
  <si>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</si>
  <si>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</si>
  <si>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</si>
  <si>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</si>
  <si>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</si>
  <si>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</si>
  <si>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</si>
  <si>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</si>
  <si>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</si>
  <si>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</si>
  <si>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</si>
  <si>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</si>
  <si>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</si>
  <si>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</si>
  <si>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</si>
  <si>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</si>
  <si>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</si>
  <si>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</si>
  <si>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</si>
  <si>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</si>
  <si>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</si>
  <si>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</si>
  <si>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</si>
  <si>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</si>
  <si>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</si>
  <si>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</si>
  <si>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</si>
  <si>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</si>
  <si>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</si>
  <si>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</si>
  <si>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</si>
  <si>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</si>
  <si>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</si>
  <si>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</si>
  <si>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</si>
  <si>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</si>
  <si>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</si>
  <si>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</si>
  <si>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</si>
  <si>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</si>
  <si>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</si>
  <si>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</si>
  <si>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</si>
  <si>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</si>
  <si>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</si>
  <si>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</si>
  <si>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</si>
  <si>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</si>
  <si>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</si>
  <si>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</si>
  <si>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</si>
  <si>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</si>
  <si>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</si>
  <si>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</si>
  <si>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</si>
  <si>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</si>
  <si>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</si>
  <si>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</si>
  <si>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</si>
  <si>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</si>
  <si>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</si>
  <si>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</si>
  <si>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</si>
  <si>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</si>
  <si>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</si>
  <si>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</si>
  <si>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</si>
  <si>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</si>
  <si>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</si>
  <si>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</si>
  <si>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</si>
  <si>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</si>
  <si>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</si>
  <si>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</si>
  <si>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</si>
  <si>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</si>
  <si>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</si>
  <si>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</si>
  <si>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</si>
  <si>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</si>
  <si>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</si>
  <si>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</si>
  <si>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</si>
  <si>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</si>
  <si>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</si>
  <si>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</si>
  <si>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</si>
  <si>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</si>
  <si>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</si>
  <si>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</si>
  <si>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</si>
  <si>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</si>
  <si>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</si>
  <si>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</si>
  <si>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</si>
  <si>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</si>
  <si>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</si>
  <si>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</si>
  <si>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</si>
  <si>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</si>
  <si>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</si>
  <si>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</si>
  <si>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</si>
  <si>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</si>
  <si>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</si>
  <si>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</si>
  <si>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</si>
  <si>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</si>
  <si>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</si>
  <si>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</si>
  <si>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</si>
  <si>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</si>
  <si>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</si>
  <si>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</si>
  <si>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</si>
  <si>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</si>
  <si>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</si>
  <si>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</si>
  <si>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</si>
  <si>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</si>
  <si>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</si>
  <si>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</si>
  <si>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</si>
  <si>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</si>
  <si>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</si>
  <si>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</si>
  <si>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</si>
  <si>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</si>
  <si>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</si>
  <si>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</si>
  <si>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</si>
  <si>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</si>
  <si>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</si>
  <si>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</si>
  <si>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</si>
  <si>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</si>
  <si>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</si>
  <si>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</si>
  <si>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</si>
  <si>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</si>
  <si>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</si>
  <si>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</si>
  <si>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</si>
  <si>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</si>
  <si>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</si>
  <si>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</si>
  <si>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</si>
  <si>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</si>
  <si>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</si>
  <si>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</si>
  <si>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</si>
  <si>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</si>
  <si>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</si>
  <si>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</si>
  <si>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</si>
  <si>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</si>
  <si>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</si>
  <si>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</si>
  <si>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</si>
  <si>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</si>
  <si>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</si>
  <si>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</si>
  <si>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</si>
  <si>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</si>
  <si>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</si>
  <si>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</si>
  <si>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</si>
  <si>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</si>
  <si>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</si>
  <si>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</si>
  <si>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</si>
  <si>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</si>
  <si>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</si>
  <si>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</si>
  <si>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</si>
  <si>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</si>
  <si>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</si>
  <si>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</si>
  <si>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</si>
  <si>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</si>
  <si>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</si>
  <si>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</si>
  <si>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</si>
  <si>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</si>
  <si>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</si>
  <si>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</si>
  <si>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</si>
  <si>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</si>
  <si>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</si>
  <si>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</si>
  <si>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</si>
  <si>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</si>
  <si>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</si>
  <si>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</si>
  <si>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</si>
  <si>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</si>
  <si>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</si>
  <si>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</si>
  <si>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</si>
  <si>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</si>
  <si>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</si>
  <si>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</si>
  <si>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</si>
  <si>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</si>
  <si>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</si>
  <si>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</si>
  <si>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</si>
  <si>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</si>
  <si>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</si>
  <si>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</si>
  <si>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</si>
  <si>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</si>
  <si>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</si>
  <si>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</si>
  <si>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</si>
  <si>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</si>
  <si>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</si>
  <si>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</si>
  <si>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</si>
  <si>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</si>
  <si>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</si>
  <si>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</si>
  <si>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</si>
  <si>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</si>
  <si>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</si>
  <si>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</si>
  <si>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</si>
  <si>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</si>
  <si>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</si>
  <si>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</si>
  <si>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</si>
  <si>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</si>
  <si>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</si>
  <si>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</si>
  <si>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</si>
  <si>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</si>
  <si>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</si>
  <si>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</si>
  <si>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</si>
  <si>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</si>
  <si>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</si>
  <si>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</si>
  <si>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</si>
  <si>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</si>
  <si>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</si>
  <si>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</si>
  <si>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</si>
  <si>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</si>
  <si>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</si>
  <si>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</si>
  <si>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</si>
  <si>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</si>
  <si>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</si>
  <si>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</si>
  <si>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</si>
  <si>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</si>
  <si>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</si>
  <si>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</si>
  <si>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</si>
  <si>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</si>
  <si>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</si>
  <si>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</si>
  <si>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</si>
  <si>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</si>
  <si>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</si>
  <si>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</si>
  <si>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</si>
  <si>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</si>
  <si>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</si>
  <si>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</si>
  <si>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</si>
  <si>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</si>
  <si>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</si>
  <si>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</si>
  <si>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</si>
  <si>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</si>
  <si>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</si>
  <si>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</si>
  <si>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</si>
  <si>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</si>
  <si>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</si>
  <si>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</si>
  <si>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</si>
  <si>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</si>
  <si>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</si>
  <si>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</si>
  <si>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</si>
  <si>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</si>
  <si>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</si>
  <si>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</si>
  <si>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</si>
  <si>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</si>
  <si>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</si>
  <si>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</si>
  <si>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</si>
  <si>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</si>
  <si>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</si>
  <si>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</si>
  <si>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</si>
  <si>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</si>
  <si>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</si>
  <si>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</si>
  <si>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</si>
  <si>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</si>
  <si>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</si>
  <si>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</si>
  <si>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</si>
  <si>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</si>
  <si>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</si>
  <si>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</si>
  <si>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</si>
  <si>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</si>
  <si>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</si>
  <si>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</si>
  <si>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</si>
  <si>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</si>
  <si>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</si>
  <si>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</si>
  <si>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</si>
  <si>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</si>
  <si>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</si>
  <si>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</si>
  <si>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</si>
  <si>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</si>
  <si>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</si>
  <si>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</si>
  <si>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</si>
  <si>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</si>
  <si>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</si>
  <si>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</si>
  <si>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</si>
  <si>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</si>
  <si>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</si>
  <si>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</si>
  <si>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</si>
  <si>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</si>
  <si>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</si>
  <si>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</si>
  <si>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</si>
  <si>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</si>
  <si>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</si>
  <si>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</si>
  <si>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</si>
  <si>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</si>
  <si>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</si>
  <si>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</si>
  <si>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</si>
  <si>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</si>
  <si>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</si>
  <si>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</si>
  <si>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</si>
  <si>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</si>
  <si>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</si>
  <si>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</si>
  <si>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</si>
  <si>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</si>
  <si>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</si>
  <si>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</si>
  <si>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</si>
  <si>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</si>
  <si>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</si>
  <si>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</si>
  <si>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</si>
  <si>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</si>
  <si>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</si>
  <si>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</si>
  <si>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</si>
  <si>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</si>
  <si>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</si>
  <si>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</si>
  <si>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</si>
  <si>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</si>
  <si>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</si>
  <si>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</si>
  <si>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</si>
  <si>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</si>
  <si>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</si>
  <si>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</si>
  <si>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</si>
  <si>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</si>
  <si>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</si>
  <si>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</si>
  <si>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</si>
  <si>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</si>
  <si>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</si>
  <si>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</si>
  <si>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</si>
  <si>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</si>
  <si>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</si>
  <si>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</si>
  <si>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</si>
  <si>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</si>
  <si>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</si>
  <si>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</si>
  <si>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</si>
  <si>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</si>
  <si>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</si>
  <si>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</si>
  <si>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</si>
  <si>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</si>
  <si>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</si>
  <si>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</si>
  <si>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</si>
  <si>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</si>
  <si>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</si>
  <si>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</si>
  <si>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</si>
  <si>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</si>
  <si>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</si>
  <si>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</si>
  <si>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</si>
  <si>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</si>
  <si>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</si>
  <si>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</si>
  <si>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</si>
  <si>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</si>
  <si>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</si>
  <si>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</si>
  <si>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</si>
  <si>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</si>
  <si>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</si>
  <si>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</si>
  <si>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</si>
  <si>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</si>
  <si>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</si>
  <si>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</si>
  <si>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</si>
  <si>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</si>
  <si>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</si>
  <si>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</si>
  <si>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</si>
  <si>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</si>
  <si>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</si>
  <si>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</si>
  <si>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</si>
  <si>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</si>
  <si>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</si>
  <si>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</si>
  <si>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</si>
  <si>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</si>
  <si>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</si>
  <si>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</si>
  <si>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</si>
  <si>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</si>
  <si>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</si>
  <si>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</si>
  <si>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</si>
  <si>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</si>
  <si>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</si>
  <si>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</si>
  <si>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</si>
  <si>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</si>
  <si>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</si>
  <si>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</si>
  <si>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</si>
  <si>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</si>
  <si>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</si>
  <si>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</si>
  <si>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</si>
  <si>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</si>
  <si>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</si>
  <si>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</si>
  <si>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</si>
  <si>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</si>
  <si>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</si>
  <si>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</si>
  <si>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</si>
  <si>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</si>
  <si>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</si>
  <si>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</si>
  <si>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</si>
  <si>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</si>
  <si>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</si>
  <si>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</si>
  <si>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</si>
  <si>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</si>
  <si>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</si>
  <si>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</si>
  <si>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</si>
  <si>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</si>
  <si>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</si>
  <si>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</si>
  <si>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</si>
  <si>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</si>
  <si>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</si>
  <si>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</si>
  <si>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</si>
  <si>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</si>
  <si>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</si>
  <si>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</si>
  <si>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</si>
  <si>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</si>
  <si>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</si>
  <si>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</si>
  <si>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</si>
  <si>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</si>
  <si>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</si>
  <si>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</si>
  <si>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</si>
  <si>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</si>
  <si>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</si>
  <si>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</si>
  <si>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</si>
  <si>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</si>
  <si>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</si>
  <si>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</si>
  <si>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</si>
  <si>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</si>
  <si>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</si>
  <si>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</si>
  <si>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</si>
  <si>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</si>
  <si>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</si>
  <si>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</si>
  <si>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</si>
  <si>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</si>
  <si>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</si>
  <si>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</si>
  <si>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</si>
  <si>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</si>
  <si>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</si>
  <si>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</si>
  <si>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</si>
  <si>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</si>
  <si>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</si>
  <si>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</si>
  <si>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</si>
  <si>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</si>
  <si>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</si>
  <si>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</si>
  <si>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</si>
  <si>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</si>
  <si>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</si>
  <si>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</si>
  <si>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</si>
  <si>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</si>
  <si>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</si>
  <si>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</si>
  <si>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</si>
  <si>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</si>
  <si>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</si>
  <si>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</si>
  <si>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</si>
  <si>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</si>
  <si>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</si>
  <si>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</si>
  <si>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</si>
  <si>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</si>
  <si>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</si>
  <si>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</si>
  <si>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</si>
  <si>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</si>
  <si>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</si>
  <si>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</si>
  <si>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</si>
  <si>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</si>
  <si>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</si>
  <si>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</si>
  <si>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</si>
  <si>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</si>
  <si>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</si>
  <si>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</si>
  <si>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</si>
  <si>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</si>
  <si>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</si>
  <si>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</si>
  <si>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</si>
  <si>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</si>
  <si>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</si>
  <si>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</si>
  <si>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</si>
  <si>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</si>
  <si>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</si>
  <si>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</si>
  <si>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</si>
  <si>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</si>
  <si>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</si>
  <si>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</si>
  <si>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</si>
  <si>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</si>
  <si>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</si>
  <si>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</si>
  <si>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</si>
  <si>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</si>
  <si>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</si>
  <si>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</si>
  <si>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</si>
  <si>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</si>
  <si>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</si>
  <si>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</si>
  <si>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</si>
  <si>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</si>
  <si>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</si>
  <si>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</si>
  <si>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</si>
  <si>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</si>
  <si>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</si>
  <si>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</si>
  <si>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</si>
  <si>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</si>
  <si>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</si>
  <si>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</si>
  <si>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</si>
  <si>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</si>
  <si>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</si>
  <si>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</si>
  <si>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</si>
  <si>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</si>
  <si>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</si>
  <si>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</si>
  <si>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</si>
  <si>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</si>
  <si>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</si>
  <si>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</si>
  <si>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</si>
  <si>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</si>
  <si>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</si>
  <si>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</si>
  <si>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</si>
  <si>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</si>
  <si>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</si>
  <si>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</si>
  <si>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</si>
  <si>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</si>
  <si>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</si>
  <si>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</si>
  <si>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</si>
  <si>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</si>
  <si>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</si>
  <si>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</si>
  <si>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</si>
  <si>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</si>
  <si>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</si>
  <si>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</si>
  <si>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</si>
  <si>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</si>
  <si>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</si>
  <si>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</si>
  <si>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</si>
  <si>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</si>
  <si>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</si>
  <si>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</si>
  <si>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</si>
  <si>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</si>
  <si>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</si>
  <si>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</si>
  <si>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</si>
  <si>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</si>
  <si>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</si>
  <si>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</si>
  <si>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</si>
  <si>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</si>
  <si>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</si>
  <si>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</si>
  <si>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</si>
  <si>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</si>
  <si>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</si>
  <si>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</si>
  <si>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</si>
  <si>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</si>
  <si>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</si>
  <si>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</si>
  <si>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</si>
  <si>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</si>
  <si>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</si>
  <si>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</si>
  <si>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</si>
  <si>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</si>
  <si>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</si>
  <si>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</si>
  <si>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</si>
  <si>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</si>
  <si>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</si>
  <si>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</si>
  <si>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</si>
  <si>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</si>
  <si>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</si>
  <si>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</si>
  <si>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</si>
  <si>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</si>
  <si>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</si>
  <si>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</si>
  <si>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</si>
  <si>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</si>
  <si>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</si>
  <si>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</si>
  <si>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</si>
  <si>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</si>
  <si>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</si>
  <si>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</si>
  <si>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</si>
  <si>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</si>
  <si>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</si>
  <si>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</si>
  <si>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</si>
  <si>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</si>
  <si>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</si>
  <si>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</si>
  <si>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</si>
  <si>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</si>
  <si>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</si>
  <si>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</si>
  <si>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</si>
  <si>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</si>
  <si>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</si>
  <si>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</si>
  <si>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</si>
  <si>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</si>
  <si>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</si>
  <si>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</si>
  <si>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</si>
  <si>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</si>
  <si>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</si>
  <si>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</si>
  <si>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</si>
  <si>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</si>
  <si>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</si>
  <si>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</si>
  <si>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</si>
  <si>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</si>
  <si>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</si>
  <si>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</si>
  <si>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</si>
  <si>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</si>
  <si>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</si>
  <si>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</si>
  <si>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</si>
  <si>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</si>
  <si>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</si>
  <si>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</si>
  <si>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</si>
  <si>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</si>
  <si>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</si>
  <si>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</si>
  <si>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</si>
  <si>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</si>
  <si>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</si>
  <si>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</si>
  <si>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</si>
  <si>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</si>
  <si>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</si>
  <si>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</si>
  <si>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</si>
  <si>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</si>
  <si>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</si>
  <si>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</si>
  <si>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</si>
  <si>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</si>
  <si>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</si>
  <si>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</si>
  <si>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</si>
  <si>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</si>
  <si>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</si>
  <si>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</si>
  <si>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</si>
  <si>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</si>
  <si>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</si>
  <si>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</si>
  <si>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</si>
  <si>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</si>
  <si>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</si>
  <si>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</si>
  <si>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</si>
  <si>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</si>
  <si>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</si>
  <si>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</si>
  <si>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</si>
  <si>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</si>
  <si>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</si>
  <si>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</si>
  <si>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</si>
  <si>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</si>
  <si>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</si>
  <si>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</si>
  <si>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</si>
  <si>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</si>
  <si>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</si>
  <si>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</si>
  <si>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</si>
  <si>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</si>
  <si>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</si>
  <si>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</si>
  <si>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</si>
  <si>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</si>
  <si>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</si>
  <si>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</si>
  <si>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</si>
  <si>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</si>
  <si>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</si>
  <si>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</si>
  <si>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</si>
  <si>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</si>
  <si>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</si>
  <si>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</si>
  <si>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</si>
  <si>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</si>
  <si>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</si>
  <si>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</si>
  <si>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</si>
  <si>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</si>
  <si>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</si>
  <si>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</si>
  <si>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</si>
  <si>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</si>
  <si>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</si>
  <si>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</si>
  <si>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</si>
  <si>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</si>
  <si>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</si>
  <si>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</si>
  <si>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</si>
  <si>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</si>
  <si>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</si>
  <si>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</si>
  <si>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</si>
  <si>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</si>
  <si>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</si>
  <si>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</si>
  <si>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</si>
  <si>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</si>
  <si>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</si>
  <si>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</si>
  <si>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</si>
  <si>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</si>
  <si>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</si>
  <si>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</si>
  <si>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</si>
  <si>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</si>
  <si>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</si>
  <si>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</si>
  <si>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</si>
  <si>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</si>
  <si>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</si>
  <si>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</si>
  <si>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</si>
  <si>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</si>
  <si>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</si>
  <si>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</si>
  <si>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</si>
  <si>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</si>
  <si>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</si>
  <si>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</si>
  <si>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</si>
  <si>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</si>
  <si>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</si>
  <si>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</si>
  <si>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</si>
  <si>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</si>
  <si>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</si>
  <si>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</si>
  <si>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</si>
  <si>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</si>
  <si>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</si>
  <si>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</si>
  <si>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</si>
  <si>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</si>
  <si>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</si>
  <si>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</si>
  <si>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</si>
  <si>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</si>
  <si>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</si>
  <si>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</si>
  <si>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</si>
  <si>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</si>
  <si>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</si>
  <si>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</si>
  <si>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</si>
  <si>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</si>
  <si>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</si>
  <si>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</si>
  <si>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</si>
  <si>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</si>
  <si>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</si>
  <si>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</si>
  <si>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</si>
  <si>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</si>
  <si>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</si>
  <si>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</si>
  <si>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</si>
  <si>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</si>
  <si>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</si>
  <si>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</si>
  <si>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</si>
  <si>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</si>
  <si>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</si>
  <si>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</si>
  <si>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</si>
  <si>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</si>
  <si>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</si>
  <si>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</si>
  <si>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</si>
  <si>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</si>
  <si>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</si>
  <si>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</si>
  <si>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</si>
  <si>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</si>
  <si>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</si>
  <si>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</si>
  <si>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</si>
  <si>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</si>
  <si>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</si>
  <si>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</si>
  <si>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</si>
  <si>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</si>
  <si>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</si>
  <si>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</si>
  <si>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</si>
  <si>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</si>
  <si>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</si>
  <si>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</si>
  <si>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</si>
  <si>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</si>
  <si>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</si>
  <si>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</si>
  <si>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</si>
  <si>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</si>
  <si>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</si>
  <si>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</si>
  <si>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</si>
  <si>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</si>
  <si>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</si>
  <si>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</si>
  <si>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</si>
  <si>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</si>
  <si>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</si>
  <si>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</si>
  <si>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</si>
  <si>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</si>
  <si>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</si>
  <si>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</si>
  <si>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</si>
  <si>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</si>
  <si>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</si>
  <si>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</si>
  <si>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</si>
  <si>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</si>
  <si>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</si>
  <si>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</si>
  <si>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</si>
  <si>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</si>
  <si>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</si>
  <si>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</si>
  <si>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</si>
  <si>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</si>
  <si>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</si>
  <si>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</si>
  <si>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</si>
  <si>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</si>
  <si>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</si>
  <si>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</si>
  <si>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</si>
  <si>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</si>
  <si>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</si>
  <si>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</si>
  <si>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</si>
  <si>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</si>
  <si>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</si>
  <si>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</si>
  <si>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</si>
  <si>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</si>
  <si>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</si>
  <si>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</si>
  <si>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</si>
  <si>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</si>
  <si>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</si>
  <si>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</si>
  <si>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</si>
  <si>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</si>
  <si>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</si>
  <si>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</si>
  <si>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</si>
  <si>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</si>
  <si>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</si>
  <si>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</si>
  <si>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</si>
  <si>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</si>
  <si>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</si>
  <si>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</si>
  <si>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</si>
  <si>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</si>
  <si>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</si>
  <si>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</si>
  <si>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</si>
  <si>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</si>
  <si>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</si>
  <si>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</si>
  <si>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</si>
  <si>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</si>
  <si>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</si>
  <si>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</si>
  <si>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</si>
  <si>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</si>
  <si>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</si>
  <si>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</si>
  <si>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</si>
  <si>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</si>
  <si>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</si>
  <si>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</si>
  <si>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</si>
  <si>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</si>
  <si>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</si>
  <si>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</si>
  <si>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</si>
  <si>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</si>
  <si>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</si>
  <si>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</si>
  <si>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</si>
  <si>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</si>
  <si>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</si>
  <si>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</si>
  <si>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</si>
  <si>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</si>
  <si>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</si>
  <si>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</si>
  <si>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</si>
  <si>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</si>
  <si>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</si>
  <si>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</si>
  <si>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</si>
  <si>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</si>
  <si>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</si>
  <si>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</si>
  <si>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</si>
  <si>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</si>
  <si>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</si>
  <si>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</si>
  <si>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</si>
  <si>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</si>
  <si>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</si>
  <si>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</si>
  <si>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</si>
  <si>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</si>
  <si>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</si>
  <si>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</si>
  <si>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</si>
  <si>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</si>
  <si>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</si>
  <si>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</si>
  <si>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</si>
  <si>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</si>
  <si>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</si>
  <si>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</si>
  <si>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</si>
  <si>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</si>
  <si>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</si>
  <si>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</si>
  <si>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</si>
  <si>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</si>
  <si>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</si>
  <si>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</si>
  <si>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</si>
  <si>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</si>
  <si>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</si>
  <si>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</si>
  <si>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</si>
  <si>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</si>
  <si>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</si>
  <si>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</si>
  <si>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</si>
  <si>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</si>
  <si>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</si>
  <si>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</si>
  <si>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</si>
  <si>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</si>
  <si>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</si>
  <si>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</si>
  <si>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</si>
  <si>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</si>
  <si>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</si>
  <si>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</si>
  <si>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</si>
  <si>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</si>
  <si>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</si>
  <si>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</si>
  <si>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</si>
  <si>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</si>
  <si>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</si>
  <si>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</si>
  <si>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</si>
  <si>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</si>
  <si>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</si>
  <si>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</si>
  <si>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</si>
  <si>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</si>
  <si>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</si>
  <si>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</si>
  <si>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</si>
  <si>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</si>
  <si>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</si>
  <si>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</si>
  <si>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</si>
  <si>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</si>
  <si>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</si>
  <si>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</si>
  <si>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</si>
  <si>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</si>
  <si>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</si>
  <si>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</si>
  <si>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</si>
  <si>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</si>
  <si>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</si>
  <si>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</si>
  <si>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</si>
  <si>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</si>
  <si>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</si>
  <si>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</si>
  <si>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</si>
  <si>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</si>
  <si>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</si>
  <si>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</si>
  <si>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</si>
  <si>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</si>
  <si>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</si>
  <si>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</si>
  <si>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</si>
  <si>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</si>
  <si>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</si>
  <si>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</si>
  <si>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</si>
  <si>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</si>
  <si>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</si>
  <si>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</si>
  <si>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</si>
  <si>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</si>
  <si>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</si>
  <si>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</si>
  <si>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</si>
  <si>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</si>
  <si>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</si>
  <si>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</si>
  <si>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</si>
  <si>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</si>
  <si>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</si>
  <si>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</si>
  <si>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</si>
  <si>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</si>
  <si>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</si>
  <si>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</si>
  <si>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</si>
  <si>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</si>
  <si>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</si>
  <si>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</si>
  <si>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</si>
  <si>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</si>
  <si>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</si>
  <si>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</si>
  <si>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</si>
  <si>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</si>
  <si>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</si>
  <si>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</si>
  <si>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</si>
  <si>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</si>
  <si>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</si>
  <si>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</si>
  <si>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</si>
  <si>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</si>
  <si>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</si>
  <si>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</si>
  <si>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</si>
  <si>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</si>
  <si>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</si>
  <si>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</si>
  <si>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</si>
  <si>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</si>
  <si>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</si>
  <si>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</si>
  <si>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</si>
  <si>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</si>
  <si>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</si>
  <si>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</si>
  <si>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</si>
  <si>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</si>
  <si>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</si>
  <si>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</si>
  <si>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</si>
  <si>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</si>
  <si>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</si>
  <si>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</si>
  <si>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</si>
  <si>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</si>
  <si>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</si>
  <si>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</si>
  <si>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</si>
  <si>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</si>
  <si>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</si>
  <si>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</si>
  <si>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</si>
  <si>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</si>
  <si>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</si>
  <si>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</si>
  <si>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</si>
  <si>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</si>
  <si>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</si>
  <si>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</si>
  <si>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</si>
  <si>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</si>
  <si>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</si>
  <si>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</si>
  <si>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</si>
  <si>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</si>
  <si>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</si>
  <si>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</si>
  <si>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</si>
  <si>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</si>
  <si>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</si>
  <si>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</si>
  <si>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</si>
  <si>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</si>
  <si>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</si>
  <si>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</si>
  <si>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</si>
  <si>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</si>
  <si>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</si>
  <si>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</si>
  <si>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</si>
  <si>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</si>
  <si>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</si>
  <si>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</si>
  <si>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</si>
  <si>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</si>
  <si>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</si>
  <si>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</si>
  <si>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</si>
  <si>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</si>
  <si>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</si>
  <si>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</si>
  <si>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</si>
  <si>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</si>
  <si>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</si>
  <si>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</si>
  <si>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</si>
  <si>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</si>
  <si>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</si>
  <si>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</si>
  <si>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</si>
  <si>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</si>
  <si>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</si>
  <si>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</si>
  <si>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</si>
  <si>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</si>
  <si>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</si>
  <si>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</si>
  <si>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</si>
  <si>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</si>
  <si>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</si>
  <si>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</si>
  <si>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</si>
  <si>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</si>
  <si>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</si>
  <si>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</si>
  <si>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</si>
  <si>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</si>
  <si>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</si>
  <si>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</si>
  <si>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</si>
  <si>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</si>
  <si>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</si>
  <si>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</si>
  <si>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</si>
  <si>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</si>
  <si>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</si>
  <si>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</si>
  <si>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</si>
  <si>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</si>
  <si>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</si>
  <si>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</si>
  <si>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</si>
  <si>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</si>
  <si>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</si>
  <si>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</si>
  <si>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</si>
  <si>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</si>
  <si>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</si>
  <si>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</si>
  <si>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</si>
  <si>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</si>
  <si>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</si>
  <si>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</si>
  <si>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</si>
  <si>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</si>
  <si>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</si>
  <si>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</si>
  <si>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</si>
  <si>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</si>
  <si>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</si>
  <si>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</si>
  <si>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</si>
  <si>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</si>
  <si>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</si>
  <si>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</si>
  <si>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</si>
  <si>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</si>
  <si>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</si>
  <si>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</si>
  <si>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</si>
  <si>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</si>
  <si>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</si>
  <si>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</si>
  <si>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</si>
  <si>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</si>
  <si>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</si>
  <si>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</si>
  <si>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</si>
  <si>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</si>
  <si>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</si>
  <si>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</si>
  <si>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</si>
  <si>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</si>
  <si>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</si>
  <si>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</si>
  <si>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</si>
  <si>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</si>
  <si>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</si>
  <si>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</si>
  <si>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</si>
  <si>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</si>
  <si>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</si>
  <si>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</si>
  <si>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</si>
  <si>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</si>
  <si>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</si>
  <si>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</si>
  <si>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</si>
  <si>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</si>
  <si>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</si>
  <si>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</si>
  <si>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</si>
  <si>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</si>
  <si>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</si>
  <si>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</si>
  <si>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</si>
  <si>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</si>
  <si>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</si>
  <si>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</si>
  <si>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</si>
  <si>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</si>
  <si>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</si>
  <si>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</si>
  <si>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</si>
  <si>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</si>
  <si>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</si>
  <si>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</si>
  <si>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</si>
  <si>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</si>
  <si>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</si>
  <si>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</si>
  <si>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</si>
  <si>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</si>
  <si>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</si>
  <si>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</si>
  <si>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</si>
  <si>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</si>
  <si>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</si>
  <si>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</si>
  <si>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</si>
  <si>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</si>
  <si>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</si>
  <si>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</si>
  <si>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</si>
  <si>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</si>
  <si>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</si>
  <si>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</si>
  <si>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</si>
  <si>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</si>
  <si>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</si>
  <si>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</si>
  <si>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</si>
  <si>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</si>
  <si>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</si>
  <si>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</si>
  <si>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</si>
  <si>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</si>
  <si>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</si>
  <si>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</si>
  <si>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</si>
  <si>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</si>
  <si>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</si>
  <si>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</si>
  <si>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</si>
  <si>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</si>
  <si>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</si>
  <si>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</si>
  <si>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</si>
  <si>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</si>
  <si>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</si>
  <si>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</si>
  <si>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</si>
  <si>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</si>
  <si>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</si>
  <si>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</si>
  <si>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</si>
  <si>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</si>
  <si>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</si>
  <si>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</si>
  <si>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</si>
  <si>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</si>
  <si>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</si>
  <si>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</si>
  <si>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</si>
  <si>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</si>
  <si>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</si>
  <si>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</si>
  <si>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</si>
  <si>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</si>
  <si>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</si>
  <si>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</si>
  <si>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</si>
  <si>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</si>
  <si>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</si>
  <si>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</si>
  <si>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</si>
  <si>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</si>
  <si>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</si>
  <si>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</si>
  <si>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</si>
  <si>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</si>
  <si>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</si>
  <si>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</si>
  <si>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</si>
  <si>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</si>
  <si>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</si>
  <si>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</si>
  <si>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</si>
  <si>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</si>
  <si>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</si>
  <si>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</si>
  <si>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</si>
  <si>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</si>
  <si>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</si>
  <si>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</si>
  <si>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</si>
  <si>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</si>
  <si>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</si>
  <si>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</si>
  <si>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</si>
  <si>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</si>
  <si>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</si>
  <si>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</si>
  <si>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</si>
  <si>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</si>
  <si>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</si>
  <si>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</si>
  <si>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</si>
  <si>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</si>
  <si>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</si>
  <si>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</si>
  <si>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</si>
  <si>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</si>
  <si>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</si>
  <si>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</si>
  <si>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</si>
  <si>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</si>
  <si>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</si>
  <si>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</si>
  <si>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</si>
  <si>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</si>
  <si>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</si>
  <si>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</si>
  <si>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</si>
  <si>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</si>
  <si>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</si>
  <si>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</si>
  <si>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</si>
  <si>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</si>
  <si>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</si>
  <si>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</si>
  <si>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</si>
  <si>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</si>
  <si>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</si>
  <si>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</si>
  <si>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</si>
  <si>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</si>
  <si>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</si>
  <si>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</si>
  <si>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</si>
  <si>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</si>
  <si>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</si>
  <si>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</si>
  <si>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</si>
  <si>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</si>
  <si>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</si>
  <si>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</si>
  <si>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</si>
  <si>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</si>
  <si>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</si>
  <si>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</si>
  <si>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</si>
  <si>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</si>
  <si>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</si>
  <si>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</si>
  <si>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</si>
  <si>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</si>
  <si>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</si>
  <si>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</si>
  <si>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</si>
  <si>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</si>
  <si>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</si>
  <si>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</si>
  <si>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</si>
  <si>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</si>
  <si>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</si>
  <si>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</si>
  <si>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</si>
  <si>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</si>
  <si>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</si>
  <si>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</si>
  <si>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</si>
  <si>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</si>
  <si>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</si>
  <si>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</si>
  <si>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</si>
  <si>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</si>
  <si>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</si>
  <si>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</si>
  <si>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</si>
  <si>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</si>
  <si>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</si>
  <si>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</si>
  <si>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</si>
  <si>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</si>
  <si>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</si>
  <si>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</si>
  <si>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</si>
  <si>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</si>
  <si>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</si>
  <si>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</si>
  <si>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</si>
  <si>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</si>
  <si>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</si>
  <si>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</si>
  <si>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</si>
  <si>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</si>
  <si>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</si>
  <si>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</si>
  <si>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</si>
  <si>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</si>
  <si>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</si>
  <si>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</si>
  <si>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</si>
  <si>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</si>
  <si>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</si>
  <si>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</si>
  <si>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</si>
  <si>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</si>
  <si>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</si>
  <si>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</si>
  <si>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</si>
  <si>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</si>
  <si>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</si>
  <si>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</si>
  <si>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</si>
  <si>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</si>
  <si>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</si>
  <si>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</si>
  <si>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</si>
  <si>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</si>
  <si>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</si>
  <si>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</si>
  <si>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</si>
  <si>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</si>
  <si>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</si>
  <si>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</si>
  <si>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</si>
  <si>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</si>
  <si>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</si>
  <si>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</si>
  <si>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</si>
  <si>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</si>
  <si>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</si>
  <si>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</si>
  <si>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</si>
  <si>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</si>
  <si>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</si>
  <si>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</si>
  <si>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</si>
  <si>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</si>
  <si>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</si>
  <si>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</si>
  <si>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</si>
  <si>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</si>
  <si>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</si>
  <si>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</si>
  <si>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</si>
  <si>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</si>
  <si>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</si>
  <si>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</si>
  <si>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</si>
  <si>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</si>
  <si>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</si>
  <si>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</si>
  <si>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</si>
  <si>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</si>
  <si>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</si>
  <si>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</si>
  <si>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</si>
  <si>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</si>
  <si>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</si>
  <si>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</si>
  <si>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</si>
  <si>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</si>
  <si>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</si>
  <si>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</si>
  <si>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</si>
  <si>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</si>
  <si>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</si>
  <si>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</si>
  <si>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</si>
  <si>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</si>
  <si>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</si>
  <si>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</si>
  <si>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</si>
  <si>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</si>
  <si>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</si>
  <si>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</si>
  <si>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</si>
  <si>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</si>
  <si>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</si>
  <si>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</si>
  <si>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</si>
  <si>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</si>
  <si>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</si>
  <si>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</si>
  <si>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</si>
  <si>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</si>
  <si>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</si>
  <si>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</si>
  <si>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</si>
  <si>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</si>
  <si>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</si>
  <si>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</si>
  <si>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</si>
  <si>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</si>
  <si>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</si>
  <si>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</si>
  <si>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</si>
  <si>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</si>
  <si>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</si>
  <si>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</si>
  <si>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</si>
  <si>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</si>
  <si>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</si>
  <si>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</si>
  <si>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</si>
  <si>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</si>
  <si>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</si>
  <si>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</si>
  <si>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</si>
  <si>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</si>
  <si>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</si>
  <si>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</si>
  <si>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</si>
  <si>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</si>
  <si>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</si>
  <si>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</si>
  <si>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</si>
  <si>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</si>
  <si>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</si>
  <si>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</si>
  <si>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</si>
  <si>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</si>
  <si>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</si>
  <si>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</si>
  <si>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</si>
  <si>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</si>
  <si>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</si>
  <si>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</si>
  <si>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</si>
  <si>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</si>
  <si>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</si>
  <si>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</si>
  <si>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</si>
  <si>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</si>
  <si>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</si>
  <si>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</si>
  <si>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</si>
  <si>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</si>
  <si>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</si>
  <si>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</si>
  <si>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</si>
  <si>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</si>
  <si>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</si>
  <si>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</si>
  <si>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</si>
  <si>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</si>
  <si>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</si>
  <si>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</si>
  <si>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</si>
  <si>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</si>
  <si>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</si>
  <si>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</si>
  <si>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</si>
  <si>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</si>
  <si>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</si>
  <si>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</si>
  <si>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</si>
  <si>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</si>
  <si>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</si>
  <si>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</si>
  <si>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</si>
  <si>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</si>
  <si>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</si>
  <si>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</si>
  <si>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</si>
  <si>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</si>
  <si>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</si>
  <si>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</si>
  <si>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</si>
  <si>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</si>
  <si>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</si>
  <si>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</si>
  <si>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</si>
  <si>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</si>
  <si>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</si>
  <si>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</si>
  <si>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</si>
  <si>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</si>
  <si>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</si>
  <si>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</si>
  <si>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</si>
  <si>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</si>
  <si>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</si>
  <si>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</si>
  <si>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</si>
  <si>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</si>
  <si>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</si>
  <si>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</si>
  <si>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</si>
  <si>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</si>
  <si>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</si>
  <si>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</si>
  <si>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</si>
  <si>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</si>
  <si>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</si>
  <si>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</si>
  <si>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</si>
  <si>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</si>
  <si>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</si>
  <si>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</si>
  <si>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</si>
  <si>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</si>
  <si>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</si>
  <si>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</si>
  <si>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</si>
  <si>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</si>
  <si>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</si>
  <si>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</si>
  <si>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</si>
  <si>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</si>
  <si>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</si>
  <si>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</si>
  <si>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</si>
  <si>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</si>
  <si>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</si>
  <si>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</si>
  <si>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</si>
  <si>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</si>
  <si>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</si>
  <si>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</si>
  <si>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</si>
  <si>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</si>
  <si>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</si>
  <si>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</si>
  <si>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</si>
  <si>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</si>
  <si>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</si>
  <si>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</si>
  <si>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</si>
  <si>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</si>
  <si>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</si>
  <si>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</si>
  <si>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</si>
  <si>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</si>
  <si>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</si>
  <si>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</si>
  <si>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</si>
  <si>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</si>
  <si>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</si>
  <si>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</si>
  <si>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</si>
  <si>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</si>
  <si>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</si>
  <si>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</si>
  <si>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</si>
  <si>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</si>
  <si>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</si>
  <si>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</si>
  <si>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</si>
  <si>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</si>
  <si>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</si>
  <si>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</si>
  <si>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</si>
  <si>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</si>
  <si>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</si>
  <si>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</si>
  <si>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</si>
  <si>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</si>
  <si>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</si>
  <si>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</si>
  <si>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</si>
  <si>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</si>
  <si>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</si>
  <si>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</si>
  <si>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</si>
  <si>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</si>
  <si>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</si>
  <si>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</si>
  <si>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</si>
  <si>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</si>
  <si>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</si>
  <si>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</si>
  <si>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</si>
  <si>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</si>
  <si>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</si>
  <si>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</si>
  <si>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</si>
  <si>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</si>
  <si>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</si>
  <si>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</si>
  <si>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</si>
  <si>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</si>
  <si>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</si>
  <si>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</si>
  <si>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</si>
  <si>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</si>
  <si>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</si>
  <si>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</si>
  <si>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</si>
  <si>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</si>
  <si>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</si>
  <si>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</si>
  <si>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</si>
  <si>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</si>
  <si>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</si>
  <si>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</si>
  <si>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</si>
  <si>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</si>
  <si>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</si>
  <si>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</si>
  <si>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</si>
  <si>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</si>
  <si>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</si>
  <si>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</si>
  <si>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</si>
  <si>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</si>
  <si>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</si>
  <si>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</si>
  <si>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</si>
  <si>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</si>
  <si>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</si>
  <si>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</si>
  <si>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</si>
  <si>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</si>
  <si>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</si>
  <si>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</si>
  <si>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</si>
  <si>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</si>
  <si>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</si>
  <si>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</si>
  <si>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</si>
  <si>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</si>
  <si>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</si>
  <si>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</si>
  <si>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</si>
  <si>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</si>
  <si>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</si>
  <si>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</si>
  <si>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</si>
  <si>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</si>
  <si>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</si>
  <si>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</si>
  <si>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</si>
  <si>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</si>
  <si>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</si>
  <si>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</si>
  <si>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</si>
  <si>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</si>
  <si>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</si>
  <si>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</si>
  <si>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</si>
  <si>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</si>
  <si>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</si>
  <si>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</si>
  <si>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</si>
  <si>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</si>
  <si>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</si>
  <si>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</si>
  <si>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</si>
  <si>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</si>
  <si>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</si>
  <si>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</si>
  <si>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</si>
  <si>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</si>
  <si>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</si>
  <si>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</si>
  <si>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</si>
  <si>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</si>
  <si>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</si>
  <si>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</si>
  <si>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</si>
  <si>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</si>
  <si>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</si>
  <si>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</si>
  <si>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</si>
  <si>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</si>
  <si>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</si>
  <si>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</si>
  <si>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</si>
  <si>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</si>
  <si>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</si>
  <si>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</si>
  <si>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</si>
  <si>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</si>
  <si>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</si>
  <si>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</si>
  <si>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</si>
  <si>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</si>
  <si>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</si>
  <si>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</si>
  <si>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</si>
  <si>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</si>
  <si>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</si>
  <si>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</si>
  <si>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</si>
  <si>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</si>
  <si>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</si>
  <si>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</si>
  <si>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</si>
  <si>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</si>
  <si>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</si>
  <si>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</si>
  <si>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</si>
  <si>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</si>
  <si>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</si>
  <si>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</si>
  <si>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</si>
  <si>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</si>
  <si>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</si>
  <si>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</si>
  <si>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</si>
  <si>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</si>
  <si>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</si>
  <si>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</si>
  <si>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</si>
  <si>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</si>
  <si>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</si>
  <si>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</si>
  <si>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</si>
  <si>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</si>
  <si>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</si>
  <si>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</si>
  <si>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</si>
  <si>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</si>
  <si>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</si>
  <si>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</si>
  <si>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</si>
  <si>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</si>
  <si>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</si>
  <si>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</si>
  <si>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</si>
  <si>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</si>
  <si>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</si>
  <si>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</si>
  <si>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</si>
  <si>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</si>
  <si>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</si>
  <si>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</si>
  <si>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</si>
  <si>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</si>
  <si>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</si>
  <si>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</si>
  <si>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</si>
  <si>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</si>
  <si>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</si>
  <si>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</si>
  <si>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</si>
  <si>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</si>
  <si>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</si>
  <si>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</si>
  <si>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</si>
  <si>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</si>
  <si>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</si>
  <si>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</si>
  <si>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</si>
  <si>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</si>
  <si>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</si>
  <si>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</si>
  <si>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</si>
  <si>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</si>
  <si>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</si>
  <si>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</si>
  <si>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</si>
  <si>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</si>
  <si>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</si>
  <si>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</si>
  <si>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</si>
  <si>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</si>
  <si>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</si>
  <si>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</si>
  <si>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</si>
  <si>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</si>
  <si>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</si>
  <si>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</si>
  <si>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</si>
  <si>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</si>
  <si>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</si>
  <si>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</si>
  <si>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</si>
  <si>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</si>
  <si>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</si>
  <si>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</si>
  <si>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</si>
  <si>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</si>
  <si>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</si>
  <si>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</si>
  <si>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</si>
  <si>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</si>
  <si>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</si>
  <si>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</si>
  <si>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</si>
  <si>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</si>
  <si>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</si>
  <si>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</si>
  <si>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</si>
  <si>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</si>
  <si>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</si>
  <si>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</si>
  <si>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</si>
  <si>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</si>
  <si>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</si>
  <si>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</si>
  <si>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</si>
  <si>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</si>
  <si>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</si>
  <si>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</si>
  <si>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</si>
  <si>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</si>
  <si>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</si>
  <si>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</si>
  <si>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</si>
  <si>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</si>
  <si>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</si>
  <si>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</si>
  <si>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</si>
  <si>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</si>
  <si>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</si>
  <si>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</si>
  <si>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</si>
  <si>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</si>
  <si>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</si>
  <si>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</si>
  <si>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</si>
  <si>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</si>
  <si>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</si>
  <si>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</si>
  <si>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</si>
  <si>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</si>
  <si>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</si>
  <si>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</si>
  <si>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</si>
  <si>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</si>
  <si>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</si>
  <si>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</si>
  <si>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</si>
  <si>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</si>
  <si>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</si>
  <si>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</si>
  <si>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</si>
  <si>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</si>
  <si>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</si>
  <si>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</si>
  <si>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</si>
  <si>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</si>
  <si>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</si>
  <si>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</si>
  <si>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</si>
  <si>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</si>
  <si>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</si>
  <si>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</si>
  <si>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</si>
  <si>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</si>
  <si>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</si>
  <si>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</si>
  <si>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</si>
  <si>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</si>
  <si>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</si>
  <si>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</si>
  <si>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</si>
  <si>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</si>
  <si>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</si>
  <si>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</si>
  <si>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</si>
  <si>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</si>
  <si>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</si>
  <si>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</si>
  <si>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</si>
  <si>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</si>
  <si>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</si>
  <si>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</si>
  <si>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</si>
  <si>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</si>
  <si>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</si>
  <si>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</si>
  <si>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</si>
  <si>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</si>
  <si>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</si>
  <si>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</si>
  <si>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</si>
  <si>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</si>
  <si>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</si>
  <si>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</si>
  <si>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</si>
  <si>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</si>
  <si>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</si>
  <si>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</si>
  <si>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</si>
  <si>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</si>
  <si>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</si>
  <si>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</si>
  <si>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</si>
  <si>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</si>
  <si>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</si>
  <si>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</si>
  <si>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</si>
  <si>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</si>
  <si>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</si>
  <si>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</si>
  <si>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</si>
  <si>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</si>
  <si>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</si>
  <si>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</si>
  <si>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</si>
  <si>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</si>
  <si>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</si>
  <si>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</si>
  <si>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</si>
  <si>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</si>
  <si>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</si>
  <si>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</si>
  <si>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</si>
  <si>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</si>
  <si>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</si>
  <si>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</si>
  <si>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</si>
  <si>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</si>
  <si>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</si>
  <si>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</si>
  <si>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</si>
  <si>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</si>
  <si>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</si>
  <si>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</si>
  <si>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</si>
  <si>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</si>
  <si>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</si>
  <si>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</si>
  <si>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</si>
  <si>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</si>
  <si>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</si>
  <si>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</si>
  <si>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</si>
  <si>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</si>
  <si>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</si>
  <si>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</si>
  <si>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</si>
  <si>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</si>
  <si>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</si>
  <si>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</si>
  <si>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</si>
  <si>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</si>
  <si>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</si>
  <si>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</si>
  <si>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</si>
  <si>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</si>
  <si>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</si>
  <si>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</si>
  <si>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</si>
  <si>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</si>
  <si>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</si>
  <si>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</si>
  <si>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</si>
  <si>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</si>
  <si>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</si>
  <si>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</si>
  <si>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</si>
  <si>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</si>
  <si>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</si>
  <si>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</si>
  <si>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</si>
  <si>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</si>
  <si>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</si>
  <si>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</si>
  <si>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</si>
  <si>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</si>
  <si>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</si>
  <si>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</si>
  <si>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</si>
  <si>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</si>
  <si>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</si>
  <si>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</si>
  <si>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</si>
  <si>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</si>
  <si>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</si>
  <si>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</si>
  <si>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</si>
  <si>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</si>
  <si>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</si>
  <si>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</si>
  <si>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</si>
  <si>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</si>
  <si>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</si>
  <si>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</si>
  <si>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</si>
  <si>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</si>
  <si>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</si>
  <si>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</si>
  <si>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</si>
  <si>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</si>
  <si>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</si>
  <si>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</si>
  <si>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</si>
  <si>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</si>
  <si>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</si>
  <si>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</si>
  <si>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</si>
  <si>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</si>
  <si>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</si>
  <si>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</si>
  <si>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</si>
  <si>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</si>
  <si>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</si>
  <si>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</si>
  <si>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</si>
  <si>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</si>
  <si>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</si>
  <si>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</si>
  <si>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</si>
  <si>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</si>
  <si>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</si>
  <si>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</si>
  <si>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</si>
  <si>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</si>
  <si>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</si>
  <si>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</si>
  <si>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</si>
  <si>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</si>
  <si>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</si>
  <si>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</si>
  <si>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</si>
  <si>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</si>
  <si>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</si>
  <si>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</si>
  <si>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</si>
  <si>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</si>
  <si>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</si>
  <si>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</si>
  <si>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</si>
  <si>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</si>
  <si>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</si>
  <si>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</si>
  <si>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</si>
  <si>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</si>
  <si>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</si>
  <si>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</si>
  <si>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</si>
  <si>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</si>
  <si>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</si>
  <si>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</si>
  <si>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</si>
  <si>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</si>
  <si>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</si>
  <si>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</si>
  <si>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</si>
  <si>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</si>
  <si>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</si>
  <si>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</si>
  <si>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</si>
  <si>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</si>
  <si>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</si>
  <si>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</si>
  <si>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</si>
  <si>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</si>
  <si>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</si>
  <si>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</si>
  <si>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</si>
  <si>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</si>
  <si>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</si>
  <si>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</si>
  <si>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</si>
  <si>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</si>
  <si>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</si>
  <si>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</si>
  <si>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</si>
  <si>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</si>
  <si>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</si>
  <si>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</si>
  <si>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</si>
  <si>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</si>
  <si>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</si>
  <si>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</si>
  <si>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</si>
  <si>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</si>
  <si>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</si>
  <si>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</si>
  <si>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</si>
  <si>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</si>
  <si>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</si>
  <si>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</si>
  <si>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</si>
  <si>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</si>
  <si>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</si>
  <si>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</si>
  <si>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</si>
  <si>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</si>
  <si>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</si>
  <si>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</si>
  <si>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</si>
  <si>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</si>
  <si>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</si>
  <si>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</si>
  <si>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</si>
  <si>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</si>
  <si>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</si>
  <si>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</si>
  <si>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</si>
  <si>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</si>
  <si>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</si>
  <si>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</si>
  <si>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</si>
  <si>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</si>
  <si>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</si>
  <si>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</si>
  <si>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</si>
  <si>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</si>
  <si>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</si>
  <si>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</si>
  <si>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</si>
  <si>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</si>
  <si>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</si>
  <si>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</si>
  <si>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</si>
  <si>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</si>
  <si>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</si>
  <si>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</si>
  <si>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</si>
  <si>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</si>
  <si>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</si>
  <si>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</si>
  <si>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</si>
  <si>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</si>
  <si>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</si>
  <si>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</si>
  <si>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</si>
  <si>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</si>
  <si>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</si>
  <si>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</si>
  <si>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</si>
  <si>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</si>
  <si>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</si>
  <si>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</si>
  <si>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</si>
  <si>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</si>
  <si>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</si>
  <si>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</si>
  <si>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</si>
  <si>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</si>
  <si>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</si>
  <si>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</si>
  <si>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</si>
  <si>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</si>
  <si>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</si>
  <si>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</si>
  <si>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</si>
  <si>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</si>
  <si>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</si>
  <si>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</si>
  <si>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</si>
  <si>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</si>
  <si>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</si>
  <si>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</si>
  <si>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</si>
  <si>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</si>
  <si>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</si>
  <si>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</si>
  <si>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</si>
  <si>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</si>
  <si>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</si>
  <si>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</si>
  <si>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</si>
  <si>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</si>
  <si>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</si>
  <si>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</si>
  <si>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</si>
  <si>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</si>
  <si>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</si>
  <si>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</si>
  <si>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</si>
  <si>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</si>
  <si>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</si>
  <si>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</si>
  <si>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</si>
  <si>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</si>
  <si>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</si>
  <si>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</si>
  <si>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</si>
  <si>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</si>
  <si>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</si>
  <si>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</si>
  <si>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</si>
  <si>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</si>
  <si>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</si>
  <si>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</si>
  <si>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</si>
  <si>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</si>
  <si>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</si>
  <si>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</si>
  <si>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</si>
  <si>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</si>
  <si>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</si>
  <si>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</si>
  <si>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</si>
  <si>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</si>
  <si>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</si>
  <si>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</si>
  <si>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</si>
  <si>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</si>
  <si>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</si>
  <si>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</si>
  <si>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</si>
  <si>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</si>
  <si>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</si>
  <si>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</si>
  <si>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</si>
  <si>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</si>
  <si>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</si>
  <si>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</si>
  <si>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</si>
  <si>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</si>
  <si>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</si>
  <si>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</si>
  <si>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</si>
  <si>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</si>
  <si>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</si>
  <si>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</si>
  <si>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</si>
  <si>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</si>
  <si>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</si>
  <si>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</si>
  <si>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</si>
  <si>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</si>
  <si>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</si>
  <si>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</si>
  <si>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</si>
  <si>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</si>
  <si>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</si>
  <si>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</si>
  <si>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</si>
  <si>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</si>
  <si>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</si>
  <si>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</si>
  <si>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</si>
  <si>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</si>
  <si>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</si>
  <si>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</si>
  <si>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</si>
  <si>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</si>
  <si>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</si>
  <si>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</si>
  <si>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</si>
  <si>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</si>
  <si>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</si>
  <si>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</si>
  <si>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</si>
  <si>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</si>
  <si>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</si>
  <si>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</si>
  <si>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</si>
  <si>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</si>
  <si>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</si>
  <si>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</si>
  <si>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</si>
  <si>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</si>
  <si>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</si>
  <si>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</si>
  <si>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</si>
  <si>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</si>
  <si>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</si>
  <si>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</si>
  <si>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</si>
  <si>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</si>
  <si>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</si>
  <si>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</si>
  <si>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</si>
  <si>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</si>
  <si>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</si>
  <si>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</si>
  <si>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</si>
  <si>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</si>
  <si>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</si>
  <si>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</si>
  <si>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</si>
  <si>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</si>
  <si>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</si>
  <si>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</si>
  <si>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</si>
  <si>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</si>
  <si>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</si>
  <si>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</si>
  <si>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</si>
  <si>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</si>
  <si>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</si>
  <si>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</si>
  <si>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</si>
  <si>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</si>
  <si>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</si>
  <si>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</si>
  <si>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</si>
  <si>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</si>
  <si>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</si>
  <si>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</si>
  <si>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</si>
  <si>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</si>
  <si>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</si>
  <si>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</si>
  <si>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</si>
  <si>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</si>
  <si>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</si>
  <si>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</si>
  <si>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</si>
  <si>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</si>
  <si>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</si>
  <si>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</si>
  <si>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</si>
  <si>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</si>
  <si>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</si>
  <si>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</si>
  <si>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</si>
  <si>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</si>
  <si>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</si>
  <si>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</si>
  <si>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</si>
  <si>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</si>
  <si>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</si>
  <si>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</si>
  <si>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</si>
  <si>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</si>
  <si>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</si>
  <si>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</si>
  <si>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</si>
  <si>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</si>
  <si>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</si>
  <si>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</si>
  <si>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</si>
  <si>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</si>
  <si>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</si>
  <si>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</si>
  <si>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</si>
  <si>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</si>
  <si>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</si>
  <si>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</si>
  <si>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</si>
  <si>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</si>
  <si>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</si>
  <si>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</si>
  <si>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</si>
  <si>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</si>
  <si>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</si>
  <si>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</si>
  <si>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</si>
  <si>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</si>
  <si>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</si>
  <si>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</si>
  <si>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</si>
  <si>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</si>
  <si>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</si>
  <si>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</si>
  <si>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</si>
  <si>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</si>
  <si>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</si>
  <si>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</si>
  <si>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</si>
  <si>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</si>
  <si>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</si>
  <si>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</si>
  <si>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</si>
  <si>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</si>
  <si>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</si>
  <si>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</si>
  <si>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</si>
  <si>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</si>
  <si>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</si>
  <si>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</si>
  <si>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</si>
  <si>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</si>
  <si>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</si>
  <si>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</si>
  <si>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</si>
  <si>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</si>
  <si>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</si>
  <si>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</si>
  <si>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</si>
  <si>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</si>
  <si>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</si>
  <si>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</si>
  <si>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</si>
  <si>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</si>
  <si>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</si>
  <si>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</si>
  <si>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</si>
  <si>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</si>
  <si>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</si>
  <si>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</si>
  <si>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</si>
  <si>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</si>
  <si>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</si>
  <si>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</si>
  <si>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</si>
  <si>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</si>
  <si>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</si>
  <si>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</si>
  <si>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</si>
  <si>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</si>
  <si>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</si>
  <si>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</si>
  <si>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</si>
  <si>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</si>
  <si>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</si>
  <si>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</si>
  <si>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</si>
  <si>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</si>
  <si>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</si>
  <si>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</si>
  <si>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</si>
  <si>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</si>
  <si>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</si>
  <si>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</si>
  <si>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</si>
  <si>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</si>
  <si>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</si>
  <si>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</si>
  <si>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</si>
  <si>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</si>
  <si>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</si>
  <si>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</si>
  <si>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</si>
  <si>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</si>
  <si>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</si>
  <si>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</si>
  <si>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</si>
  <si>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</si>
  <si>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</si>
  <si>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</si>
  <si>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</si>
  <si>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</si>
  <si>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</si>
  <si>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</si>
  <si>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</si>
  <si>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</si>
  <si>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</si>
  <si>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</si>
  <si>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</si>
  <si>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</si>
  <si>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</si>
  <si>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</si>
  <si>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</si>
  <si>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</si>
  <si>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</si>
  <si>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</si>
  <si>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</si>
  <si>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</si>
  <si>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</si>
  <si>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</si>
  <si>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</si>
  <si>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</si>
  <si>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</si>
  <si>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</si>
  <si>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</si>
  <si>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</si>
  <si>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</si>
  <si>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</si>
  <si>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</si>
  <si>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</si>
  <si>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</si>
  <si>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</si>
  <si>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</si>
  <si>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</si>
  <si>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</si>
  <si>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</si>
  <si>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</si>
  <si>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</si>
  <si>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</si>
  <si>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</si>
  <si>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</si>
  <si>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</si>
  <si>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</si>
  <si>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</si>
  <si>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</si>
  <si>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</si>
  <si>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</si>
  <si>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</si>
  <si>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</si>
  <si>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</si>
  <si>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</si>
  <si>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</si>
  <si>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</si>
  <si>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</si>
  <si>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</si>
  <si>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</si>
  <si>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</si>
  <si>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</si>
  <si>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</si>
  <si>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</si>
  <si>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</si>
  <si>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</si>
  <si>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</si>
  <si>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</si>
  <si>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</si>
  <si>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</si>
  <si>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</si>
  <si>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</si>
  <si>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</si>
  <si>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</si>
  <si>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</si>
  <si>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</si>
  <si>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</si>
  <si>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</si>
  <si>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</si>
  <si>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</si>
  <si>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</si>
  <si>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</si>
  <si>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</si>
  <si>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</si>
  <si>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</si>
  <si>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</si>
  <si>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</si>
  <si>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</si>
  <si>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</si>
  <si>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</si>
  <si>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</si>
  <si>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</si>
  <si>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</si>
  <si>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</si>
  <si>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</si>
  <si>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</si>
  <si>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</si>
  <si>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</si>
  <si>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</si>
  <si>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</si>
  <si>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</si>
  <si>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</si>
  <si>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</si>
  <si>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</si>
  <si>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</si>
  <si>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</si>
  <si>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</si>
  <si>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</si>
  <si>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</si>
  <si>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</si>
  <si>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</si>
  <si>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</si>
  <si>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</si>
  <si>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</si>
  <si>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</si>
  <si>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</si>
  <si>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</si>
  <si>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</si>
  <si>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</si>
  <si>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</si>
  <si>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</si>
  <si>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</si>
  <si>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</si>
  <si>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</si>
  <si>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</si>
  <si>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</si>
  <si>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</si>
  <si>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</si>
  <si>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</si>
  <si>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</si>
  <si>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</si>
  <si>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</si>
  <si>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</si>
  <si>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</si>
  <si>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</si>
  <si>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</si>
  <si>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</si>
  <si>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</si>
  <si>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</si>
  <si>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</si>
  <si>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</si>
  <si>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</si>
  <si>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</si>
  <si>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</si>
  <si>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</si>
  <si>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</si>
  <si>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</si>
  <si>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</si>
  <si>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</si>
  <si>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</si>
  <si>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</si>
  <si>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</si>
  <si>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</si>
  <si>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</si>
  <si>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</si>
  <si>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</si>
  <si>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</si>
  <si>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</si>
  <si>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</si>
  <si>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</si>
  <si>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</si>
  <si>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</si>
  <si>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</si>
  <si>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</si>
  <si>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</si>
  <si>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</si>
  <si>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</si>
  <si>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</si>
  <si>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</si>
  <si>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</si>
  <si>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</si>
  <si>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</si>
  <si>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</si>
  <si>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</si>
  <si>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</si>
  <si>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</si>
  <si>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</si>
  <si>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</si>
  <si>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</si>
  <si>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</si>
  <si>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</si>
  <si>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</si>
  <si>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</si>
  <si>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</si>
  <si>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</si>
  <si>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</si>
  <si>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</si>
  <si>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</si>
  <si>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</si>
  <si>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</si>
  <si>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</si>
  <si>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</si>
  <si>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</si>
  <si>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</si>
  <si>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</si>
  <si>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</si>
  <si>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</si>
  <si>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</si>
  <si>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</si>
  <si>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</si>
  <si>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</si>
  <si>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</si>
  <si>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</si>
  <si>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</si>
  <si>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</si>
  <si>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</si>
  <si>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</si>
  <si>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</si>
  <si>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</si>
  <si>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</si>
  <si>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</si>
  <si>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</si>
  <si>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</si>
  <si>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</si>
  <si>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</si>
  <si>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</si>
  <si>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</si>
  <si>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</si>
  <si>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</si>
  <si>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</si>
  <si>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</si>
  <si>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</si>
  <si>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</si>
  <si>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</si>
  <si>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</si>
  <si>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</si>
  <si>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</si>
  <si>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</si>
  <si>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</si>
  <si>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</si>
  <si>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</si>
  <si>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</si>
  <si>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</si>
  <si>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</si>
  <si>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</si>
  <si>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</si>
  <si>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</si>
  <si>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</si>
  <si>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</si>
  <si>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</si>
  <si>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</si>
  <si>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</si>
  <si>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</si>
  <si>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</si>
  <si>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</si>
  <si>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</si>
  <si>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</si>
  <si>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</si>
  <si>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</si>
  <si>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</si>
  <si>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</si>
  <si>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</si>
  <si>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</si>
  <si>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</si>
  <si>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</si>
  <si>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</si>
  <si>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</si>
  <si>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</si>
  <si>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</si>
  <si>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</si>
  <si>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</si>
  <si>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</si>
  <si>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</si>
  <si>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</si>
  <si>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</si>
  <si>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</si>
  <si>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</si>
  <si>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</si>
  <si>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</si>
  <si>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</si>
  <si>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</si>
  <si>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</si>
  <si>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</si>
  <si>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</si>
  <si>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</si>
  <si>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</si>
  <si>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</si>
  <si>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</si>
  <si>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</si>
  <si>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</si>
  <si>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</si>
  <si>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</si>
  <si>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</si>
  <si>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</si>
  <si>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</si>
  <si>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</si>
  <si>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</si>
  <si>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</si>
  <si>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</si>
  <si>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</si>
  <si>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</si>
  <si>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</si>
  <si>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</si>
  <si>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</si>
  <si>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</si>
  <si>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</si>
  <si>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</si>
  <si>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</si>
  <si>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</si>
  <si>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</si>
  <si>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</si>
  <si>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</si>
  <si>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</si>
  <si>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</si>
  <si>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</si>
  <si>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</si>
  <si>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</si>
  <si>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</si>
  <si>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</si>
  <si>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</si>
  <si>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</si>
  <si>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</si>
  <si>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</si>
  <si>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</si>
  <si>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</si>
  <si>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</si>
  <si>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</si>
  <si>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</si>
  <si>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</si>
  <si>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</si>
  <si>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</si>
  <si>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</si>
  <si>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</si>
  <si>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</si>
  <si>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</si>
  <si>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</si>
  <si>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</si>
  <si>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</si>
  <si>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</si>
  <si>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</si>
  <si>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</si>
  <si>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</si>
  <si>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</si>
  <si>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</si>
  <si>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</si>
  <si>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</si>
  <si>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</si>
  <si>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</si>
  <si>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</si>
  <si>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</si>
  <si>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</si>
  <si>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</si>
  <si>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</si>
  <si>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</si>
  <si>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</si>
  <si>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</si>
  <si>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</si>
  <si>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</si>
  <si>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</si>
  <si>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</si>
  <si>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</si>
  <si>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</si>
  <si>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</si>
  <si>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</si>
  <si>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</si>
  <si>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</si>
  <si>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</si>
  <si>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</si>
  <si>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</si>
  <si>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</si>
  <si>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</si>
  <si>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</si>
  <si>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</si>
  <si>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</si>
  <si>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</si>
  <si>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</si>
  <si>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</si>
  <si>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</si>
  <si>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</si>
  <si>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</si>
  <si>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</si>
  <si>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</si>
  <si>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</si>
  <si>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</si>
  <si>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</si>
  <si>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</si>
  <si>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</si>
  <si>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</si>
  <si>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</si>
  <si>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</si>
  <si>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</si>
  <si>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</si>
  <si>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</si>
  <si>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</si>
  <si>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</si>
  <si>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</si>
  <si>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</si>
  <si>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</si>
  <si>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</si>
  <si>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</si>
  <si>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</si>
  <si>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</si>
  <si>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</si>
  <si>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</si>
  <si>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</si>
  <si>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</si>
  <si>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</si>
  <si>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</si>
  <si>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</si>
  <si>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</si>
  <si>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</si>
  <si>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</si>
  <si>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</si>
  <si>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</si>
  <si>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</si>
  <si>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</si>
  <si>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</si>
  <si>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</si>
  <si>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</si>
  <si>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</si>
  <si>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</si>
  <si>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</si>
  <si>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</si>
  <si>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</si>
  <si>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</si>
  <si>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</si>
  <si>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</si>
  <si>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</si>
  <si>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</si>
  <si>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</si>
  <si>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</si>
  <si>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</si>
  <si>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</si>
  <si>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</si>
  <si>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</si>
  <si>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</si>
  <si>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</si>
  <si>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</si>
  <si>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</si>
  <si>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</si>
  <si>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</si>
  <si>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</si>
  <si>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</si>
  <si>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</si>
  <si>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</si>
  <si>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</si>
  <si>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</si>
  <si>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</si>
  <si>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</si>
  <si>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</si>
  <si>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</si>
  <si>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</si>
  <si>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</si>
  <si>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</si>
  <si>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</si>
  <si>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</si>
  <si>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</si>
  <si>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</si>
  <si>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</si>
  <si>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</si>
  <si>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</si>
  <si>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</si>
  <si>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</si>
  <si>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</si>
  <si>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</si>
  <si>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</si>
  <si>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</si>
  <si>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</si>
  <si>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</si>
  <si>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</si>
  <si>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</si>
  <si>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</si>
  <si>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</si>
  <si>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</si>
  <si>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</si>
  <si>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</si>
  <si>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</si>
  <si>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</si>
  <si>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</si>
  <si>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</si>
  <si>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</si>
  <si>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</si>
  <si>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</si>
  <si>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</si>
  <si>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</si>
  <si>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</si>
  <si>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</si>
  <si>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</si>
  <si>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</si>
  <si>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</si>
  <si>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</si>
  <si>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</si>
  <si>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</si>
  <si>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</si>
  <si>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</si>
  <si>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</si>
  <si>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</si>
  <si>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</si>
  <si>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</si>
  <si>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</si>
  <si>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</si>
  <si>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</si>
  <si>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</si>
  <si>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</si>
  <si>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</si>
  <si>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</si>
  <si>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</si>
  <si>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</si>
  <si>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</si>
  <si>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</si>
  <si>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</si>
  <si>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</si>
  <si>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</si>
  <si>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</si>
  <si>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</si>
  <si>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</si>
  <si>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</si>
  <si>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</si>
  <si>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</si>
  <si>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</si>
  <si>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</si>
  <si>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</si>
  <si>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</si>
  <si>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</si>
  <si>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</si>
  <si>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</si>
  <si>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</si>
  <si>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</si>
  <si>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</si>
  <si>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</si>
  <si>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</si>
  <si>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</si>
  <si>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</si>
  <si>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</si>
  <si>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</si>
  <si>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</si>
  <si>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</si>
  <si>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</si>
  <si>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</si>
  <si>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</si>
  <si>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</si>
  <si>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</si>
  <si>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</si>
  <si>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</si>
  <si>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</si>
  <si>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</si>
  <si>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</si>
  <si>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</si>
  <si>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</si>
  <si>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</si>
  <si>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</si>
  <si>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</si>
  <si>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</si>
  <si>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</si>
  <si>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</si>
  <si>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</si>
  <si>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</si>
  <si>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</si>
  <si>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</si>
  <si>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</si>
  <si>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</si>
  <si>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</si>
  <si>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</si>
  <si>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</si>
  <si>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</si>
  <si>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</si>
  <si>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</si>
  <si>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</si>
  <si>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</si>
  <si>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</si>
  <si>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</si>
  <si>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</si>
  <si>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</si>
  <si>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</si>
  <si>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</si>
  <si>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</si>
  <si>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</si>
  <si>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</si>
  <si>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</si>
  <si>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</si>
  <si>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</si>
  <si>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</si>
  <si>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</si>
  <si>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</si>
  <si>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</si>
  <si>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</si>
  <si>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</si>
  <si>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</si>
  <si>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</si>
  <si>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</si>
  <si>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</si>
  <si>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</si>
  <si>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</si>
  <si>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</si>
  <si>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</si>
  <si>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</si>
  <si>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</si>
  <si>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</si>
  <si>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</si>
  <si>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</si>
  <si>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</si>
  <si>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</si>
  <si>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</si>
  <si>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</si>
  <si>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</si>
  <si>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</si>
  <si>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</si>
  <si>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</si>
  <si>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</si>
  <si>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</si>
  <si>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</si>
  <si>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</si>
  <si>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</si>
  <si>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</si>
  <si>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</si>
  <si>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</si>
  <si>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</si>
  <si>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</si>
  <si>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</si>
  <si>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</si>
  <si>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</si>
  <si>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</si>
  <si>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</si>
  <si>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</si>
  <si>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</si>
  <si>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</si>
  <si>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</si>
  <si>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</si>
  <si>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</si>
  <si>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</si>
  <si>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</si>
  <si>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</si>
  <si>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</si>
  <si>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</si>
  <si>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</si>
  <si>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</si>
  <si>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</si>
  <si>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</si>
  <si>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</si>
  <si>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</si>
  <si>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</si>
  <si>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</si>
  <si>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</si>
  <si>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</si>
  <si>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</si>
  <si>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</si>
  <si>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</si>
  <si>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</si>
  <si>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</si>
  <si>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</si>
  <si>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</si>
  <si>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</si>
  <si>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</si>
  <si>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</si>
  <si>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</si>
  <si>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</si>
  <si>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</si>
  <si>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</si>
  <si>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</si>
  <si>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</si>
  <si>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</si>
  <si>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</si>
  <si>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</si>
  <si>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</si>
  <si>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</si>
  <si>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</si>
  <si>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</si>
  <si>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</si>
  <si>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</si>
  <si>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</si>
  <si>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</si>
  <si>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</si>
  <si>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</si>
  <si>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</si>
  <si>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</si>
  <si>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</si>
  <si>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</si>
  <si>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</si>
  <si>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</si>
  <si>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</si>
  <si>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</si>
  <si>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</si>
  <si>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</si>
  <si>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</si>
  <si>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</si>
  <si>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</si>
  <si>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</si>
  <si>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</si>
  <si>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</si>
  <si>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</si>
  <si>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</si>
  <si>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</si>
  <si>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</si>
  <si>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</si>
  <si>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</si>
  <si>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</si>
  <si>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</si>
  <si>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</si>
  <si>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</si>
  <si>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</si>
  <si>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</si>
  <si>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</si>
  <si>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</si>
  <si>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</si>
  <si>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</si>
  <si>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</si>
  <si>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</si>
  <si>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</si>
  <si>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</si>
  <si>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</si>
  <si>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</si>
  <si>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</si>
  <si>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</si>
  <si>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</si>
  <si>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</si>
  <si>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</si>
  <si>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</si>
  <si>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</si>
  <si>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</si>
  <si>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</si>
  <si>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</si>
  <si>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</si>
  <si>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</si>
  <si>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</si>
  <si>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</si>
  <si>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</si>
  <si>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</si>
  <si>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</si>
  <si>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</si>
  <si>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</si>
  <si>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</si>
  <si>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</si>
  <si>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</si>
  <si>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</si>
  <si>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</si>
  <si>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</si>
  <si>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</si>
  <si>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</si>
  <si>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</si>
  <si>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</si>
  <si>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</si>
  <si>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</si>
  <si>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</si>
  <si>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</si>
  <si>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</si>
  <si>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</si>
  <si>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</si>
  <si>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</si>
  <si>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</si>
  <si>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</si>
  <si>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</si>
  <si>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</si>
  <si>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</si>
  <si>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</si>
  <si>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</si>
  <si>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</si>
  <si>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</si>
  <si>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</si>
  <si>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</si>
  <si>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</si>
  <si>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</si>
  <si>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</si>
  <si>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</si>
  <si>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</si>
  <si>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</si>
  <si>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</si>
  <si>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</si>
  <si>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</si>
  <si>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</si>
  <si>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</si>
  <si>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</si>
  <si>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</si>
  <si>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</si>
  <si>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</si>
  <si>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</si>
  <si>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</si>
  <si>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</si>
  <si>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</si>
  <si>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</si>
  <si>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</si>
  <si>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</si>
  <si>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</si>
  <si>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</si>
  <si>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</si>
  <si>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</si>
  <si>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</si>
  <si>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</si>
  <si>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</si>
  <si>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</si>
  <si>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</si>
  <si>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</si>
  <si>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</si>
  <si>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</si>
  <si>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</si>
  <si>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</si>
  <si>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</si>
  <si>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</si>
  <si>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</si>
  <si>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</si>
  <si>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</si>
  <si>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</si>
  <si>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</si>
  <si>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</si>
  <si>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</si>
  <si>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</si>
  <si>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</si>
  <si>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</si>
  <si>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</si>
  <si>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</si>
  <si>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</si>
  <si>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</si>
  <si>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</si>
  <si>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</si>
  <si>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</si>
  <si>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</si>
  <si>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</si>
  <si>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</si>
  <si>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</si>
  <si>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</si>
  <si>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</si>
  <si>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</si>
  <si>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</si>
  <si>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</si>
  <si>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</si>
  <si>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</si>
  <si>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</si>
  <si>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</si>
  <si>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</si>
  <si>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</si>
  <si>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</si>
  <si>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</si>
  <si>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</si>
  <si>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</si>
  <si>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</si>
  <si>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</si>
  <si>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</si>
  <si>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</si>
  <si>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</si>
  <si>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</si>
  <si>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</si>
  <si>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</si>
  <si>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</si>
  <si>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</si>
  <si>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</si>
  <si>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</si>
  <si>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</si>
  <si>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</si>
  <si>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</si>
  <si>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</si>
  <si>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</si>
  <si>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</si>
  <si>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</si>
  <si>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</si>
  <si>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</si>
  <si>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</si>
  <si>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</si>
  <si>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</si>
  <si>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</si>
  <si>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</si>
  <si>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</si>
  <si>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</si>
  <si>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</si>
  <si>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</si>
  <si>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</si>
  <si>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</si>
  <si>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</si>
  <si>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</si>
  <si>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</si>
  <si>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</si>
  <si>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</si>
  <si>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</si>
  <si>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</si>
  <si>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</si>
  <si>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</si>
  <si>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</si>
  <si>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</si>
  <si>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</si>
  <si>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</si>
  <si>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</si>
  <si>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</si>
  <si>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</si>
  <si>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</si>
  <si>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</si>
  <si>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</si>
  <si>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</si>
  <si>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</si>
  <si>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</si>
  <si>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</si>
  <si>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</si>
  <si>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</si>
  <si>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</si>
  <si>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</si>
  <si>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</si>
  <si>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</si>
  <si>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</si>
  <si>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</si>
  <si>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</si>
  <si>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</si>
  <si>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</si>
  <si>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</si>
  <si>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</si>
  <si>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</si>
  <si>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</si>
  <si>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</si>
  <si>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</si>
  <si>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</si>
  <si>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</si>
  <si>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</si>
  <si>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</si>
  <si>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</si>
  <si>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</si>
  <si>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</si>
  <si>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</si>
  <si>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</si>
  <si>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</si>
  <si>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</si>
  <si>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</si>
  <si>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</si>
  <si>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</si>
  <si>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</si>
  <si>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</si>
  <si>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</si>
  <si>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</si>
  <si>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</si>
  <si>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</si>
  <si>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</si>
  <si>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</si>
  <si>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</si>
  <si>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</si>
  <si>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</si>
  <si>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</si>
  <si>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</si>
  <si>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</si>
  <si>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</si>
  <si>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</si>
  <si>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</si>
  <si>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</si>
  <si>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</si>
  <si>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</si>
  <si>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</si>
  <si>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</si>
  <si>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</si>
  <si>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</si>
  <si>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</si>
  <si>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</si>
  <si>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</si>
  <si>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</si>
  <si>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</si>
  <si>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</si>
  <si>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</si>
  <si>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</si>
  <si>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</si>
  <si>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</si>
  <si>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</si>
  <si>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</si>
  <si>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</si>
  <si>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</si>
  <si>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</si>
  <si>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</si>
  <si>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</si>
  <si>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</si>
  <si>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</si>
  <si>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</si>
  <si>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</si>
  <si>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</si>
  <si>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</si>
  <si>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</si>
  <si>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</si>
  <si>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</si>
  <si>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</si>
  <si>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</si>
  <si>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</si>
  <si>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</si>
  <si>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</si>
  <si>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</si>
  <si>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</si>
  <si>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</si>
  <si>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</si>
  <si>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</si>
  <si>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</si>
  <si>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</si>
  <si>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</si>
  <si>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</si>
  <si>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</si>
  <si>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</si>
  <si>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</si>
  <si>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</si>
  <si>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</si>
  <si>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</si>
  <si>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</si>
  <si>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</si>
  <si>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</si>
  <si>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</si>
  <si>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</si>
  <si>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</si>
  <si>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</si>
  <si>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</si>
  <si>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</si>
  <si>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</si>
  <si>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</si>
  <si>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</si>
  <si>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</si>
  <si>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</si>
  <si>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</si>
  <si>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</si>
  <si>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</si>
  <si>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</si>
  <si>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</si>
  <si>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</si>
  <si>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</si>
  <si>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</si>
  <si>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</si>
  <si>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</si>
  <si>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</si>
  <si>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</si>
  <si>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</si>
  <si>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</si>
  <si>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</si>
  <si>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</si>
  <si>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</si>
  <si>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</si>
  <si>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</si>
  <si>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</si>
  <si>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</si>
  <si>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</si>
  <si>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</si>
  <si>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</si>
  <si>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</si>
  <si>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</si>
  <si>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</si>
  <si>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</si>
  <si>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</si>
  <si>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</si>
  <si>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</si>
  <si>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</si>
  <si>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</si>
  <si>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</si>
  <si>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</si>
  <si>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</si>
  <si>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</si>
  <si>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</si>
  <si>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</si>
  <si>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</si>
  <si>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</si>
  <si>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</si>
  <si>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</si>
  <si>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</si>
  <si>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</si>
  <si>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</si>
  <si>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</si>
  <si>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</si>
  <si>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</si>
  <si>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</si>
  <si>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</si>
  <si>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</si>
  <si>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</si>
  <si>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</si>
  <si>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</si>
  <si>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</si>
  <si>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</si>
  <si>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</si>
  <si>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</si>
  <si>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</si>
  <si>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</si>
  <si>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</si>
  <si>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</si>
  <si>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</si>
  <si>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</si>
  <si>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</si>
  <si>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</si>
  <si>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</si>
  <si>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</si>
  <si>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</si>
  <si>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</si>
  <si>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</si>
  <si>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</si>
  <si>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</si>
  <si>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</si>
  <si>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</si>
  <si>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</si>
  <si>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</si>
  <si>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</si>
  <si>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</si>
  <si>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</si>
  <si>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</si>
  <si>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</si>
  <si>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</si>
  <si>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</si>
  <si>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</si>
  <si>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</si>
  <si>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</si>
  <si>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</si>
  <si>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</si>
  <si>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</si>
  <si>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</si>
  <si>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</si>
  <si>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</si>
  <si>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</si>
  <si>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</si>
  <si>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</si>
  <si>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</si>
  <si>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</si>
  <si>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</si>
  <si>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</si>
  <si>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</si>
  <si>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</si>
  <si>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</si>
  <si>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</si>
  <si>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</si>
  <si>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</si>
  <si>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</si>
  <si>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</si>
  <si>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</si>
  <si>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</si>
  <si>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</si>
  <si>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</si>
  <si>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</si>
  <si>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</si>
  <si>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</si>
  <si>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</si>
  <si>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</si>
  <si>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</si>
  <si>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</si>
  <si>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</si>
  <si>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</si>
  <si>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</si>
  <si>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</si>
  <si>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</si>
  <si>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</si>
  <si>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</si>
  <si>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</si>
  <si>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</si>
  <si>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</si>
  <si>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</si>
  <si>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</si>
  <si>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</si>
  <si>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</si>
  <si>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</si>
  <si>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</si>
  <si>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</si>
  <si>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</si>
  <si>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</si>
  <si>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</si>
  <si>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</si>
  <si>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</si>
  <si>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</si>
  <si>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</si>
  <si>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</si>
  <si>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</si>
  <si>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</si>
  <si>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</si>
  <si>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</si>
  <si>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</si>
  <si>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</si>
  <si>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</si>
  <si>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</si>
  <si>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</si>
  <si>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</si>
  <si>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</si>
  <si>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</si>
  <si>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</si>
  <si>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</si>
  <si>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</si>
  <si>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</si>
  <si>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</si>
  <si>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</si>
  <si>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</si>
  <si>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</si>
  <si>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</si>
  <si>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</si>
  <si>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</si>
  <si>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</si>
  <si>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</si>
  <si>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</si>
  <si>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</si>
  <si>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</si>
  <si>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</si>
  <si>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</si>
  <si>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</si>
  <si>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</si>
  <si>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</si>
  <si>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</si>
  <si>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</si>
  <si>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</si>
  <si>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</si>
  <si>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</si>
  <si>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</si>
  <si>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</si>
  <si>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</si>
  <si>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</si>
  <si>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</si>
  <si>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</si>
  <si>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</si>
  <si>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</si>
  <si>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</si>
  <si>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</si>
  <si>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</si>
  <si>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</si>
  <si>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</si>
  <si>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</si>
  <si>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</si>
  <si>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</si>
  <si>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</si>
  <si>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</si>
  <si>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</si>
  <si>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</si>
  <si>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</si>
  <si>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</si>
  <si>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</si>
  <si>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</si>
  <si>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</si>
  <si>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</si>
  <si>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</si>
  <si>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</si>
  <si>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</si>
  <si>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</si>
  <si>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</si>
  <si>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</si>
  <si>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</si>
  <si>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</si>
  <si>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</si>
  <si>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</si>
  <si>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</si>
  <si>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</si>
  <si>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</si>
  <si>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</si>
  <si>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</si>
  <si>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</si>
  <si>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</si>
  <si>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</si>
  <si>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</si>
  <si>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</si>
  <si>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</si>
  <si>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</si>
  <si>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</si>
  <si>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</si>
  <si>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</si>
  <si>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</si>
  <si>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</si>
  <si>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</si>
  <si>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</si>
  <si>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</si>
  <si>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</si>
  <si>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</si>
  <si>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</si>
  <si>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</si>
  <si>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</si>
  <si>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</si>
  <si>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</si>
  <si>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</si>
  <si>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</si>
  <si>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</si>
  <si>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</si>
  <si>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</si>
  <si>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</si>
  <si>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</si>
  <si>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</si>
  <si>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</si>
  <si>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</si>
  <si>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</si>
  <si>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</si>
  <si>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</si>
  <si>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</si>
  <si>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</si>
  <si>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</si>
  <si>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</si>
  <si>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</si>
  <si>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</si>
  <si>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</si>
  <si>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</si>
  <si>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</si>
  <si>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</si>
  <si>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</si>
  <si>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</si>
  <si>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</si>
  <si>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</si>
  <si>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</si>
  <si>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</si>
  <si>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</si>
  <si>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</si>
  <si>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</si>
  <si>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</si>
  <si>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</si>
  <si>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</si>
  <si>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</si>
  <si>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</si>
  <si>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</si>
  <si>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</si>
  <si>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</si>
  <si>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</si>
  <si>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</si>
  <si>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</si>
  <si>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</si>
  <si>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</si>
  <si>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</si>
  <si>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</si>
  <si>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</si>
  <si>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</si>
  <si>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</si>
  <si>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</si>
  <si>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</si>
  <si>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</si>
  <si>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</si>
  <si>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</si>
  <si>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</si>
  <si>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</si>
  <si>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</si>
  <si>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</si>
  <si>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</si>
  <si>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</si>
  <si>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</si>
  <si>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</si>
  <si>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</si>
  <si>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</si>
  <si>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</si>
  <si>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</si>
  <si>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</si>
  <si>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</si>
  <si>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</si>
  <si>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</si>
  <si>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</si>
  <si>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</si>
  <si>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</si>
  <si>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</si>
  <si>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</si>
  <si>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</si>
  <si>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</si>
  <si>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</si>
  <si>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</si>
  <si>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</si>
  <si>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</si>
  <si>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</si>
  <si>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</si>
  <si>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</si>
  <si>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</si>
  <si>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</si>
  <si>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</si>
  <si>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</si>
  <si>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</si>
  <si>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</si>
  <si>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</si>
  <si>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</si>
  <si>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</si>
  <si>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</si>
  <si>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</si>
  <si>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</si>
  <si>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</si>
  <si>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</si>
  <si>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</si>
  <si>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</si>
  <si>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</si>
  <si>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</si>
  <si>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</si>
  <si>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</si>
  <si>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</si>
  <si>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</si>
  <si>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</si>
  <si>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</si>
  <si>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</si>
  <si>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</si>
  <si>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</si>
  <si>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</si>
  <si>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</si>
  <si>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</si>
  <si>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</si>
  <si>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</si>
  <si>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</si>
  <si>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</si>
  <si>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</si>
  <si>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</si>
  <si>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</si>
  <si>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</si>
  <si>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</si>
  <si>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</si>
  <si>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</si>
  <si>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</si>
  <si>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</si>
  <si>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</si>
  <si>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</si>
  <si>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</si>
  <si>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</si>
  <si>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</si>
  <si>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</si>
  <si>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</si>
  <si>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</si>
  <si>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</si>
  <si>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</si>
  <si>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</si>
  <si>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</si>
  <si>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</si>
  <si>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</si>
  <si>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</si>
  <si>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</si>
  <si>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</si>
  <si>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</si>
  <si>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</si>
  <si>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</si>
  <si>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</si>
  <si>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</si>
  <si>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</si>
  <si>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</si>
  <si>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</si>
  <si>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</si>
  <si>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</si>
  <si>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</si>
  <si>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</si>
  <si>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</si>
  <si>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</si>
  <si>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</si>
  <si>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</si>
  <si>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</si>
  <si>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</si>
  <si>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</si>
  <si>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</si>
  <si>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</si>
  <si>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</si>
  <si>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</si>
  <si>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</si>
  <si>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</si>
  <si>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</si>
  <si>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</si>
  <si>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</si>
  <si>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</si>
  <si>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</si>
  <si>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</si>
  <si>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</si>
  <si>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</si>
  <si>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</si>
  <si>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</si>
  <si>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</si>
  <si>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</si>
  <si>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</si>
  <si>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</si>
  <si>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</si>
  <si>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</si>
  <si>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</si>
  <si>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</si>
  <si>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</si>
  <si>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</si>
  <si>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</si>
  <si>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</si>
  <si>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</si>
  <si>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</si>
  <si>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</si>
  <si>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</si>
  <si>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</si>
  <si>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</si>
  <si>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</si>
  <si>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</si>
  <si>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</si>
  <si>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</si>
  <si>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</si>
  <si>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</si>
  <si>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</si>
  <si>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</si>
  <si>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</si>
  <si>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</si>
  <si>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</si>
  <si>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</si>
  <si>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</si>
  <si>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</si>
  <si>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</si>
  <si>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</si>
  <si>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</si>
  <si>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</si>
  <si>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</si>
  <si>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</si>
  <si>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</si>
  <si>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</si>
  <si>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</si>
  <si>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</si>
  <si>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</si>
  <si>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</si>
  <si>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</si>
  <si>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</si>
  <si>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</si>
  <si>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</si>
  <si>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</si>
  <si>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</si>
  <si>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</si>
  <si>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</si>
  <si>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</si>
  <si>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</si>
  <si>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</si>
  <si>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</si>
  <si>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</si>
  <si>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</si>
  <si>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</si>
  <si>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</si>
  <si>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</si>
  <si>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</si>
  <si>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</si>
  <si>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</si>
  <si>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</si>
  <si>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</si>
  <si>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</si>
  <si>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</si>
  <si>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</si>
  <si>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</si>
  <si>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</si>
  <si>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</si>
  <si>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</si>
  <si>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</si>
  <si>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</si>
  <si>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</si>
  <si>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</si>
  <si>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</si>
  <si>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</si>
  <si>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</si>
  <si>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</si>
  <si>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</si>
  <si>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</si>
  <si>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</si>
  <si>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</si>
  <si>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</si>
  <si>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</si>
  <si>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</si>
  <si>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</si>
  <si>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</si>
  <si>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</si>
  <si>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</si>
  <si>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</si>
  <si>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</si>
  <si>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</si>
  <si>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</si>
  <si>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</si>
  <si>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</si>
  <si>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</si>
  <si>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</si>
  <si>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</si>
  <si>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</si>
  <si>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</si>
  <si>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</si>
  <si>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</si>
  <si>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</si>
  <si>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</si>
  <si>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</si>
  <si>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</si>
  <si>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</si>
  <si>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</si>
  <si>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</si>
  <si>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</si>
  <si>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</si>
  <si>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</si>
  <si>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</si>
  <si>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</si>
  <si>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</si>
  <si>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</si>
  <si>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</si>
  <si>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</si>
  <si>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</si>
  <si>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</si>
  <si>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</si>
  <si>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</si>
  <si>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</si>
  <si>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</si>
  <si>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</si>
  <si>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</si>
  <si>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</si>
  <si>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</si>
  <si>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</si>
  <si>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</si>
  <si>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</si>
  <si>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</si>
  <si>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</si>
  <si>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</si>
  <si>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</si>
  <si>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</si>
  <si>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</si>
  <si>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</si>
  <si>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</si>
  <si>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</si>
  <si>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</si>
  <si>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</si>
  <si>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</si>
  <si>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</si>
  <si>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</si>
  <si>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</si>
  <si>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</si>
  <si>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</si>
  <si>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</si>
  <si>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</si>
  <si>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</si>
  <si>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</si>
  <si>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</si>
  <si>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</si>
  <si>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</si>
  <si>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</si>
  <si>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</si>
  <si>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</si>
  <si>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</si>
  <si>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</si>
  <si>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</si>
  <si>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</si>
  <si>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</si>
  <si>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</si>
  <si>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</si>
  <si>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</si>
  <si>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</si>
  <si>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</si>
  <si>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</si>
  <si>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</si>
  <si>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</si>
  <si>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</si>
  <si>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</si>
  <si>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</si>
  <si>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</si>
  <si>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</si>
  <si>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</si>
  <si>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</si>
  <si>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</si>
  <si>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</si>
  <si>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</si>
  <si>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</si>
  <si>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</si>
  <si>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</si>
  <si>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</si>
  <si>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</si>
  <si>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</si>
  <si>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</si>
  <si>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</si>
  <si>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</si>
  <si>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</si>
  <si>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</si>
  <si>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</si>
  <si>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</si>
  <si>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</si>
  <si>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</si>
  <si>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</si>
  <si>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</si>
  <si>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</si>
  <si>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</si>
  <si>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</si>
  <si>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</si>
  <si>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</si>
  <si>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</si>
  <si>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</si>
  <si>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</si>
  <si>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</si>
  <si>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</si>
  <si>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</si>
  <si>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</si>
  <si>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</si>
  <si>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</si>
  <si>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</si>
  <si>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</si>
  <si>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</si>
  <si>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</si>
  <si>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</si>
  <si>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</si>
  <si>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</si>
  <si>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</si>
  <si>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</si>
  <si>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</si>
  <si>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</si>
  <si>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</si>
  <si>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</si>
  <si>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</si>
  <si>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</si>
  <si>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</si>
  <si>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</si>
  <si>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</si>
  <si>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</si>
  <si>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</si>
  <si>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</si>
  <si>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</si>
  <si>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</si>
  <si>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</si>
  <si>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</si>
  <si>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</si>
  <si>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</si>
  <si>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</si>
  <si>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</si>
  <si>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</si>
  <si>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</si>
  <si>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</si>
  <si>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</si>
  <si>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</si>
  <si>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</si>
  <si>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</si>
  <si>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</si>
  <si>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</si>
  <si>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</si>
  <si>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</si>
  <si>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</si>
  <si>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</si>
  <si>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</si>
  <si>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</si>
  <si>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</si>
  <si>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</si>
  <si>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</si>
  <si>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</si>
  <si>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</si>
  <si>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</si>
  <si>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</si>
  <si>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</si>
  <si>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</si>
  <si>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</si>
  <si>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</si>
  <si>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</si>
  <si>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</si>
  <si>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</si>
  <si>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</si>
  <si>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</si>
  <si>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</si>
  <si>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</si>
  <si>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</si>
  <si>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</si>
  <si>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</si>
  <si>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</si>
  <si>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</si>
  <si>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</si>
  <si>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</si>
  <si>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</si>
  <si>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</si>
  <si>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</si>
  <si>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</si>
  <si>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</si>
  <si>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</si>
  <si>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</si>
  <si>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</si>
  <si>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</si>
  <si>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</si>
  <si>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</si>
  <si>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</si>
  <si>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</si>
  <si>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</si>
  <si>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</si>
  <si>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</si>
  <si>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</si>
  <si>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</si>
  <si>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</si>
  <si>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</si>
  <si>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</si>
  <si>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</si>
  <si>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</si>
  <si>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</si>
  <si>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</si>
  <si>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</si>
  <si>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</si>
  <si>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</si>
  <si>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</si>
  <si>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</si>
  <si>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</si>
  <si>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</si>
  <si>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</si>
  <si>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</si>
  <si>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</si>
  <si>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</si>
  <si>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</si>
  <si>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</si>
  <si>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</si>
  <si>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</si>
  <si>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</si>
  <si>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</si>
  <si>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</si>
  <si>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</si>
  <si>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</si>
  <si>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</si>
  <si>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</si>
  <si>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</si>
  <si>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</si>
  <si>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</si>
  <si>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</si>
  <si>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</si>
  <si>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</si>
  <si>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</si>
  <si>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</si>
  <si>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</si>
  <si>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</si>
  <si>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</si>
  <si>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</si>
  <si>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</si>
  <si>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</si>
  <si>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</si>
  <si>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</si>
  <si>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</si>
  <si>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</si>
  <si>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</si>
  <si>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</si>
  <si>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</si>
  <si>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</si>
  <si>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</si>
  <si>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</si>
  <si>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</si>
  <si>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</si>
  <si>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</si>
  <si>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</si>
  <si>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</si>
  <si>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</si>
  <si>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</si>
  <si>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</si>
  <si>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</si>
  <si>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</si>
  <si>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</si>
  <si>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</si>
  <si>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</si>
  <si>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</si>
  <si>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</si>
  <si>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</si>
  <si>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</si>
  <si>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</si>
  <si>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</si>
  <si>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</si>
  <si>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</si>
  <si>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</si>
  <si>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</si>
  <si>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</si>
  <si>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</si>
  <si>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</si>
  <si>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</si>
  <si>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</si>
  <si>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</si>
  <si>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</si>
  <si>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</si>
  <si>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</si>
  <si>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</si>
  <si>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</si>
  <si>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</si>
  <si>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</si>
  <si>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</si>
  <si>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</si>
  <si>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</si>
  <si>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</si>
  <si>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</si>
  <si>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</si>
  <si>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</si>
  <si>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</si>
  <si>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</si>
  <si>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</si>
  <si>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</si>
  <si>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</si>
  <si>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</si>
  <si>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</si>
  <si>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</si>
  <si>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</si>
  <si>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</si>
  <si>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</si>
  <si>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</si>
  <si>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</si>
  <si>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</si>
  <si>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</si>
  <si>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</si>
  <si>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</si>
  <si>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</si>
  <si>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</si>
  <si>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</si>
  <si>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</si>
  <si>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</si>
  <si>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</si>
  <si>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</si>
  <si>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</si>
  <si>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</si>
  <si>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</si>
  <si>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</si>
  <si>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</si>
  <si>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</si>
  <si>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</si>
  <si>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</si>
  <si>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</si>
  <si>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</si>
  <si>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</si>
  <si>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</si>
  <si>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</si>
  <si>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</si>
  <si>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</si>
  <si>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</si>
  <si>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</si>
  <si>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</si>
  <si>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</si>
  <si>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</si>
  <si>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</si>
  <si>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</si>
  <si>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</si>
  <si>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</si>
  <si>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</si>
  <si>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</si>
  <si>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</si>
  <si>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</si>
  <si>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</si>
  <si>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</si>
  <si>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</si>
  <si>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</si>
  <si>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</si>
  <si>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</si>
  <si>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</si>
  <si>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</si>
  <si>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</si>
  <si>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</si>
  <si>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</si>
  <si>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</si>
  <si>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</si>
  <si>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</si>
  <si>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</si>
  <si>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</si>
  <si>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</si>
  <si>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</si>
  <si>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</si>
  <si>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</si>
  <si>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</si>
  <si>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</si>
  <si>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</si>
  <si>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</si>
  <si>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</si>
  <si>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</si>
  <si>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</si>
  <si>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</si>
  <si>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</si>
  <si>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</si>
  <si>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</si>
  <si>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</si>
  <si>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</si>
  <si>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</si>
  <si>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</si>
  <si>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</si>
  <si>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</si>
  <si>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</si>
  <si>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</si>
  <si>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</si>
  <si>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</si>
  <si>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</si>
  <si>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</si>
  <si>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</si>
  <si>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</si>
  <si>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</si>
  <si>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</si>
  <si>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</si>
  <si>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</si>
  <si>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</si>
  <si>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</si>
  <si>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</si>
  <si>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</si>
  <si>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</si>
  <si>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</si>
  <si>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</si>
  <si>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</si>
  <si>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</si>
  <si>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</si>
  <si>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</si>
  <si>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</si>
  <si>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</si>
  <si>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</si>
  <si>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</si>
  <si>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</si>
  <si>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</si>
  <si>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</si>
  <si>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</si>
  <si>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</si>
  <si>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</si>
  <si>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</si>
  <si>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</si>
  <si>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</si>
  <si>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</si>
  <si>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</si>
  <si>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</si>
  <si>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</si>
  <si>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</si>
  <si>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</si>
  <si>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</si>
  <si>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</si>
  <si>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</si>
  <si>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</si>
  <si>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</si>
  <si>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</si>
  <si>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</si>
  <si>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</si>
  <si>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</si>
  <si>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</si>
  <si>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</si>
  <si>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</si>
  <si>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</si>
  <si>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</si>
  <si>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</si>
  <si>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</si>
  <si>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</si>
  <si>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</si>
  <si>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</si>
  <si>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</si>
  <si>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</si>
  <si>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</si>
  <si>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</si>
  <si>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</si>
  <si>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</si>
  <si>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</si>
  <si>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</si>
  <si>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</si>
  <si>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</si>
  <si>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</si>
  <si>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</si>
  <si>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</si>
  <si>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</si>
  <si>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</si>
  <si>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</si>
  <si>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</si>
  <si>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</si>
  <si>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</si>
  <si>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</si>
  <si>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</si>
  <si>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</si>
  <si>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</si>
  <si>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</si>
  <si>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</si>
  <si>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</si>
  <si>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</si>
  <si>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</si>
  <si>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</si>
  <si>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</si>
  <si>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</si>
  <si>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</si>
  <si>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</si>
  <si>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</si>
  <si>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</si>
  <si>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</si>
  <si>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</si>
  <si>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</si>
  <si>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</si>
  <si>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</si>
  <si>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</si>
  <si>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</si>
  <si>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</si>
  <si>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</si>
  <si>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</si>
  <si>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</si>
  <si>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</si>
  <si>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</si>
  <si>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</si>
  <si>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</si>
  <si>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</si>
  <si>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</si>
  <si>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</si>
  <si>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</si>
  <si>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</si>
  <si>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</si>
  <si>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</si>
  <si>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</si>
  <si>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</si>
  <si>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</si>
  <si>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</si>
  <si>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</si>
  <si>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</si>
  <si>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</si>
  <si>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</si>
  <si>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</si>
  <si>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</si>
  <si>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</si>
  <si>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</si>
  <si>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</si>
  <si>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</si>
  <si>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</si>
  <si>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</si>
  <si>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</si>
  <si>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</si>
  <si>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</si>
  <si>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</si>
  <si>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</si>
  <si>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</si>
  <si>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</si>
  <si>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</si>
  <si>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</si>
  <si>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</si>
  <si>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</si>
  <si>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</si>
  <si>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</si>
  <si>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</si>
  <si>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</si>
  <si>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</si>
  <si>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</si>
  <si>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</si>
  <si>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</si>
  <si>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</si>
  <si>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</si>
  <si>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</si>
  <si>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</si>
  <si>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</si>
  <si>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</si>
  <si>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</si>
  <si>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</si>
  <si>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</si>
  <si>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</si>
  <si>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</si>
  <si>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</si>
  <si>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</si>
  <si>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</si>
  <si>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</si>
  <si>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</si>
  <si>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</si>
  <si>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</si>
  <si>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</si>
  <si>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</si>
  <si>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</si>
  <si>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</si>
  <si>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</si>
  <si>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</si>
  <si>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</si>
  <si>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</si>
  <si>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</si>
  <si>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</si>
  <si>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</si>
  <si>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</si>
  <si>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</si>
  <si>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</si>
  <si>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</si>
  <si>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</si>
  <si>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</si>
  <si>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</si>
  <si>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</si>
  <si>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</si>
  <si>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</si>
  <si>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</si>
  <si>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</si>
  <si>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</si>
  <si>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</si>
  <si>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</si>
  <si>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</si>
  <si>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</si>
  <si>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</si>
  <si>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</si>
  <si>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</si>
  <si>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</si>
  <si>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</si>
  <si>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</si>
  <si>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</si>
  <si>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</si>
  <si>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</si>
  <si>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</si>
  <si>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</si>
  <si>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</si>
  <si>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</si>
  <si>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</si>
  <si>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</si>
  <si>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</si>
  <si>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</si>
  <si>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</si>
  <si>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</si>
  <si>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</si>
  <si>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</si>
  <si>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</si>
  <si>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</si>
  <si>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</si>
  <si>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</si>
  <si>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</si>
  <si>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</si>
  <si>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</si>
  <si>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</si>
  <si>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</si>
  <si>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</si>
  <si>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</si>
  <si>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</si>
  <si>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</si>
  <si>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</si>
  <si>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</si>
  <si>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</si>
  <si>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</si>
  <si>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</si>
  <si>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</si>
  <si>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</si>
  <si>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</si>
  <si>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</si>
  <si>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</si>
  <si>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</si>
  <si>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</si>
  <si>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</si>
  <si>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</si>
  <si>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</si>
  <si>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</si>
  <si>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</si>
  <si>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</si>
  <si>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</si>
  <si>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</si>
  <si>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</si>
  <si>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</si>
  <si>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</si>
  <si>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</si>
  <si>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</si>
  <si>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</si>
  <si>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</si>
  <si>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</si>
  <si>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</si>
  <si>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</si>
  <si>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</si>
  <si>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</si>
  <si>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</si>
  <si>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</si>
  <si>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</si>
  <si>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</si>
  <si>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</si>
  <si>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</si>
  <si>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</si>
  <si>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</si>
  <si>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</si>
  <si>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</si>
  <si>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</si>
  <si>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</si>
  <si>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</si>
  <si>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</si>
  <si>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</si>
  <si>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</si>
  <si>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</si>
  <si>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</si>
  <si>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</si>
  <si>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</si>
  <si>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</si>
  <si>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</si>
  <si>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</si>
  <si>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</si>
  <si>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</si>
  <si>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</si>
  <si>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</si>
  <si>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</si>
  <si>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</si>
  <si>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</si>
  <si>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</si>
  <si>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</si>
  <si>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</si>
  <si>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</si>
  <si>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</si>
  <si>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</si>
  <si>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</si>
  <si>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</si>
  <si>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</si>
  <si>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</si>
  <si>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</si>
  <si>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</si>
  <si>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</si>
  <si>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</si>
  <si>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</si>
  <si>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</si>
  <si>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</si>
  <si>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</si>
  <si>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</si>
  <si>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</si>
  <si>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</si>
  <si>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</si>
  <si>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</si>
  <si>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</si>
  <si>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</si>
  <si>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</si>
  <si>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</si>
  <si>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</si>
  <si>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</si>
  <si>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</si>
  <si>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</si>
  <si>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</si>
  <si>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</si>
  <si>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</si>
  <si>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</si>
  <si>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</si>
  <si>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</si>
  <si>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</si>
  <si>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</si>
  <si>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</si>
  <si>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</si>
  <si>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</si>
  <si>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</si>
  <si>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</si>
  <si>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</si>
  <si>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</si>
  <si>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</si>
  <si>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</si>
  <si>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</si>
  <si>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</si>
  <si>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</si>
  <si>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</si>
  <si>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</si>
  <si>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</si>
  <si>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</si>
  <si>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</si>
  <si>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</si>
  <si>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</si>
  <si>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</si>
  <si>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</si>
  <si>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</si>
  <si>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</si>
  <si>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</si>
  <si>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</si>
  <si>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</si>
  <si>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</si>
  <si>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</si>
  <si>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</si>
  <si>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</si>
  <si>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</si>
  <si>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</si>
  <si>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</si>
  <si>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</si>
  <si>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</si>
  <si>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</si>
  <si>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</si>
  <si>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</si>
  <si>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</si>
  <si>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</si>
  <si>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</si>
  <si>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</si>
  <si>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</si>
  <si>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</si>
  <si>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</si>
  <si>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</si>
  <si>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</si>
  <si>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</si>
  <si>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</si>
  <si>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</si>
  <si>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</si>
  <si>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</si>
  <si>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</si>
  <si>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</si>
  <si>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</si>
  <si>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</si>
  <si>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</si>
  <si>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</si>
  <si>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</si>
  <si>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</si>
  <si>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</si>
  <si>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</si>
  <si>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</si>
  <si>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</si>
  <si>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</si>
  <si>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</si>
  <si>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</si>
  <si>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</si>
  <si>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</si>
  <si>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</si>
  <si>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</si>
  <si>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</si>
  <si>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</si>
  <si>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</si>
  <si>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</si>
  <si>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</si>
  <si>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</si>
  <si>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</si>
  <si>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</si>
  <si>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</si>
  <si>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</si>
  <si>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</si>
  <si>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</si>
  <si>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</si>
  <si>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</si>
  <si>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</si>
  <si>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</si>
  <si>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</si>
  <si>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</si>
  <si>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</si>
  <si>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</si>
  <si>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</si>
  <si>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</si>
  <si>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</si>
  <si>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</si>
  <si>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</si>
  <si>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</si>
  <si>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</si>
  <si>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</si>
  <si>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</si>
  <si>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</si>
  <si>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</si>
  <si>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</si>
  <si>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</si>
  <si>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</si>
  <si>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</si>
  <si>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</si>
  <si>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</si>
  <si>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</si>
  <si>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</si>
  <si>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</si>
  <si>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</si>
  <si>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</si>
  <si>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</si>
  <si>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</si>
  <si>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</si>
  <si>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</si>
  <si>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</si>
  <si>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</si>
  <si>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</si>
  <si>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</si>
  <si>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</si>
  <si>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</si>
  <si>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</si>
  <si>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</si>
  <si>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</si>
  <si>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</si>
  <si>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</si>
  <si>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</si>
  <si>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</si>
  <si>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</si>
  <si>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</si>
  <si>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</si>
  <si>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</si>
  <si>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</si>
  <si>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</si>
  <si>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</si>
  <si>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</si>
  <si>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</si>
  <si>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</si>
  <si>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</si>
  <si>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</si>
  <si>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</si>
  <si>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</si>
  <si>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</si>
  <si>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</si>
  <si>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</si>
  <si>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</si>
  <si>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</si>
  <si>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</si>
  <si>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</si>
  <si>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</si>
  <si>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</si>
  <si>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</si>
  <si>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</si>
  <si>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</si>
  <si>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</si>
  <si>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</si>
  <si>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</si>
  <si>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</si>
  <si>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</si>
  <si>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</si>
  <si>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</si>
  <si>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</si>
  <si>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</si>
  <si>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</si>
  <si>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</si>
  <si>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</si>
  <si>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</si>
  <si>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</si>
  <si>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</si>
  <si>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</si>
  <si>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</si>
  <si>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</si>
  <si>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</si>
  <si>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</si>
  <si>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</si>
  <si>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</si>
  <si>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</si>
  <si>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</si>
  <si>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</si>
  <si>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</si>
  <si>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</si>
  <si>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</si>
  <si>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</si>
  <si>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</si>
  <si>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</si>
  <si>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</si>
  <si>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</si>
  <si>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</si>
  <si>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</si>
  <si>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</si>
  <si>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</si>
  <si>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</si>
  <si>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</si>
  <si>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</si>
  <si>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</si>
  <si>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</si>
  <si>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</si>
  <si>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</si>
  <si>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</si>
  <si>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</si>
  <si>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</si>
  <si>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</si>
  <si>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</si>
  <si>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</si>
  <si>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</si>
  <si>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</si>
  <si>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</si>
  <si>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</si>
  <si>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</si>
  <si>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</si>
  <si>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</si>
  <si>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</si>
  <si>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</si>
  <si>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</si>
  <si>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</si>
  <si>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</si>
  <si>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</si>
  <si>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</si>
  <si>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</si>
  <si>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</si>
  <si>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</si>
  <si>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</si>
  <si>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</si>
  <si>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</si>
  <si>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</si>
  <si>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</si>
  <si>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</si>
  <si>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</si>
  <si>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</si>
  <si>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</si>
  <si>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</si>
  <si>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</si>
  <si>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</si>
  <si>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</si>
  <si>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</si>
  <si>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</si>
  <si>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</si>
  <si>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</si>
  <si>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</si>
  <si>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</si>
  <si>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</si>
  <si>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</si>
  <si>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</si>
  <si>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</si>
  <si>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</si>
  <si>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</si>
  <si>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</si>
  <si>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</si>
  <si>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</si>
  <si>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</si>
  <si>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</si>
  <si>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</si>
  <si>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</si>
  <si>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</si>
  <si>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</si>
  <si>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</si>
  <si>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</si>
  <si>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</si>
  <si>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</si>
  <si>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</si>
  <si>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</si>
  <si>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</si>
  <si>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</si>
  <si>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</si>
  <si>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</si>
  <si>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</si>
  <si>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</si>
  <si>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</si>
  <si>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</si>
  <si>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</si>
  <si>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</si>
  <si>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</si>
  <si>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</si>
  <si>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</si>
  <si>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</si>
  <si>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</si>
  <si>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</si>
  <si>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</si>
  <si>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</si>
  <si>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</si>
  <si>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</si>
  <si>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</si>
  <si>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</si>
  <si>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</si>
  <si>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</si>
  <si>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</si>
  <si>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</si>
  <si>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</si>
  <si>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</si>
  <si>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</si>
  <si>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</si>
  <si>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</si>
  <si>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</si>
  <si>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</si>
  <si>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</si>
  <si>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</si>
  <si>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</si>
  <si>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</si>
  <si>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</si>
  <si>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</si>
  <si>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</si>
  <si>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</si>
  <si>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</si>
  <si>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</si>
  <si>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</si>
  <si>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</si>
  <si>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</si>
  <si>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</si>
  <si>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</si>
  <si>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</si>
  <si>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</si>
  <si>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</si>
  <si>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</si>
  <si>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</si>
  <si>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</si>
  <si>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</si>
  <si>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</si>
  <si>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</si>
  <si>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</si>
  <si>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</si>
  <si>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</si>
  <si>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</si>
  <si>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</si>
  <si>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</si>
  <si>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</si>
  <si>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</si>
  <si>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</si>
  <si>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</si>
  <si>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</si>
  <si>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</si>
  <si>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</si>
  <si>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</si>
  <si>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</si>
  <si>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</si>
  <si>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</si>
  <si>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</si>
  <si>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</si>
  <si>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</si>
  <si>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</si>
  <si>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</si>
  <si>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</si>
  <si>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</si>
  <si>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</si>
  <si>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</si>
  <si>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</si>
  <si>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</si>
  <si>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</si>
  <si>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</si>
  <si>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</si>
  <si>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</si>
  <si>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</si>
  <si>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</si>
  <si>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</si>
  <si>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</si>
  <si>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</si>
  <si>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</si>
  <si>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</si>
  <si>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</si>
  <si>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</si>
  <si>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</si>
  <si>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</si>
  <si>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</si>
  <si>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</si>
  <si>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</si>
  <si>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</si>
  <si>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</si>
  <si>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</si>
  <si>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</si>
  <si>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</si>
  <si>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</si>
  <si>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</si>
  <si>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</si>
  <si>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</si>
  <si>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</si>
  <si>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</si>
  <si>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</si>
  <si>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</si>
  <si>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</si>
  <si>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</si>
  <si>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</si>
  <si>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</si>
  <si>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</si>
  <si>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</si>
  <si>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</si>
  <si>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</si>
  <si>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</si>
  <si>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</si>
  <si>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</si>
  <si>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</si>
  <si>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</si>
  <si>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</si>
  <si>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</si>
  <si>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</si>
  <si>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</si>
  <si>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</si>
  <si>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</si>
  <si>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</si>
  <si>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</si>
  <si>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</si>
  <si>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</si>
  <si>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</si>
  <si>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</si>
  <si>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</si>
  <si>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</si>
  <si>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</si>
  <si>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</si>
  <si>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</si>
  <si>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</si>
  <si>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</si>
  <si>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</si>
  <si>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</si>
  <si>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</si>
  <si>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</si>
  <si>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</si>
  <si>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</si>
  <si>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</si>
  <si>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</si>
  <si>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</si>
  <si>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</si>
  <si>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</si>
  <si>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</si>
  <si>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</si>
  <si>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</si>
  <si>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</si>
  <si>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</si>
  <si>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</si>
  <si>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</si>
  <si>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</si>
  <si>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</si>
  <si>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</si>
  <si>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</si>
  <si>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</si>
  <si>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</si>
  <si>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</si>
  <si>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</si>
  <si>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</si>
  <si>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</si>
  <si>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</si>
  <si>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</si>
  <si>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</si>
  <si>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</si>
  <si>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</si>
  <si>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</si>
  <si>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</si>
  <si>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</si>
  <si>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</si>
  <si>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</si>
  <si>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</si>
  <si>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</si>
  <si>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</si>
  <si>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</si>
  <si>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</si>
  <si>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</si>
  <si>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</si>
  <si>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</si>
  <si>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</si>
  <si>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</si>
  <si>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</si>
  <si>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</si>
  <si>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</si>
  <si>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</si>
  <si>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</si>
  <si>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</si>
  <si>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</si>
  <si>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</si>
  <si>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</si>
  <si>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</si>
  <si>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</si>
  <si>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</si>
  <si>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</si>
  <si>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</si>
  <si>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</si>
  <si>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</si>
  <si>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</si>
  <si>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</si>
  <si>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</si>
  <si>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</si>
  <si>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</si>
  <si>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</si>
  <si>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</si>
  <si>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</si>
  <si>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</si>
  <si>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</si>
  <si>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</si>
  <si>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</si>
  <si>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</si>
  <si>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</si>
  <si>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</si>
  <si>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</si>
  <si>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</si>
  <si>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</si>
  <si>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</si>
  <si>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</si>
  <si>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</si>
  <si>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</si>
  <si>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</si>
  <si>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</si>
  <si>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</si>
  <si>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</si>
  <si>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</si>
  <si>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</si>
  <si>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</si>
  <si>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</si>
  <si>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</si>
  <si>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</si>
  <si>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</si>
  <si>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</si>
  <si>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</si>
  <si>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</si>
  <si>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</si>
  <si>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</si>
  <si>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</si>
  <si>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</si>
  <si>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</si>
  <si>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</si>
  <si>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</si>
  <si>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</si>
  <si>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</si>
  <si>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</si>
  <si>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</si>
  <si>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</si>
  <si>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</si>
  <si>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</si>
  <si>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</si>
  <si>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</si>
  <si>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</si>
  <si>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</si>
  <si>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</si>
  <si>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</si>
  <si>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</si>
  <si>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</si>
  <si>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</si>
  <si>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</si>
  <si>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</si>
  <si>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</si>
  <si>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</si>
  <si>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</si>
  <si>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</si>
  <si>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</si>
  <si>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</si>
  <si>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</si>
  <si>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</si>
  <si>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</si>
  <si>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</si>
  <si>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</si>
  <si>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</si>
  <si>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</si>
  <si>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</si>
  <si>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</si>
  <si>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</si>
  <si>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</si>
  <si>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</si>
  <si>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</si>
  <si>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</si>
  <si>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</si>
  <si>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</si>
  <si>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</si>
  <si>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</si>
  <si>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</si>
  <si>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</si>
  <si>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</si>
  <si>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</si>
  <si>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</si>
  <si>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</si>
  <si>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</si>
  <si>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</si>
  <si>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</si>
  <si>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</si>
  <si>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</si>
  <si>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</si>
  <si>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</si>
  <si>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</si>
  <si>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</si>
  <si>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</si>
  <si>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</si>
  <si>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</si>
  <si>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</si>
  <si>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</si>
  <si>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</si>
  <si>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</si>
  <si>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</si>
  <si>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</si>
  <si>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</si>
  <si>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</si>
  <si>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</si>
  <si>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</si>
  <si>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</si>
  <si>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</si>
  <si>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</si>
  <si>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</si>
  <si>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</si>
  <si>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</si>
  <si>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</si>
  <si>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</si>
  <si>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</si>
  <si>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</si>
  <si>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</si>
  <si>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</si>
  <si>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</si>
  <si>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</si>
  <si>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</si>
  <si>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</si>
  <si>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</si>
  <si>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</si>
  <si>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</si>
  <si>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</si>
  <si>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</si>
  <si>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</si>
  <si>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</si>
  <si>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</si>
  <si>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</si>
  <si>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</si>
  <si>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</si>
  <si>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</si>
  <si>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</si>
  <si>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</si>
  <si>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</si>
  <si>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</si>
  <si>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</si>
  <si>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</si>
  <si>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</si>
  <si>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</si>
  <si>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</si>
  <si>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</si>
  <si>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</si>
  <si>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</si>
  <si>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</si>
  <si>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</si>
  <si>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</si>
  <si>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</si>
  <si>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</si>
  <si>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</si>
  <si>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</si>
  <si>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</si>
  <si>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</si>
  <si>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</si>
  <si>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</si>
  <si>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</si>
  <si>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</si>
  <si>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</si>
  <si>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</si>
  <si>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</si>
  <si>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</si>
  <si>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</si>
  <si>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</si>
  <si>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</si>
  <si>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</si>
  <si>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</si>
  <si>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</si>
  <si>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</si>
  <si>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</si>
  <si>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</si>
  <si>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</si>
  <si>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</si>
  <si>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</si>
  <si>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</si>
  <si>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</si>
  <si>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</si>
  <si>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</si>
  <si>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</si>
  <si>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</si>
  <si>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</si>
  <si>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</si>
  <si>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</si>
  <si>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</si>
  <si>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</si>
  <si>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</si>
  <si>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</si>
  <si>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</si>
  <si>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</si>
  <si>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</si>
  <si>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</si>
  <si>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</si>
  <si>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</si>
  <si>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</si>
  <si>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</si>
  <si>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</si>
  <si>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</si>
  <si>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</si>
  <si>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</si>
  <si>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</si>
  <si>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</si>
  <si>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</si>
  <si>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</si>
  <si>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</si>
  <si>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</si>
  <si>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</si>
  <si>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</si>
  <si>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</si>
  <si>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</si>
  <si>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</si>
  <si>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</si>
  <si>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</si>
  <si>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</si>
  <si>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</si>
  <si>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</si>
  <si>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</si>
  <si>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</si>
  <si>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</si>
  <si>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</si>
  <si>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</si>
  <si>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</si>
  <si>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</si>
  <si>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</si>
  <si>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</si>
  <si>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</si>
  <si>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</si>
  <si>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</si>
  <si>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</si>
  <si>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</si>
  <si>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</si>
  <si>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</si>
  <si>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</si>
  <si>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</si>
  <si>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</si>
  <si>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</si>
  <si>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</si>
  <si>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</si>
  <si>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</si>
  <si>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</si>
  <si>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</si>
  <si>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</si>
  <si>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</si>
  <si>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</si>
  <si>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</si>
  <si>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</si>
  <si>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</si>
  <si>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</si>
  <si>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</si>
  <si>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</si>
  <si>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</si>
  <si>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</si>
  <si>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</si>
  <si>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</si>
  <si>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</si>
  <si>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</si>
  <si>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</si>
  <si>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</si>
  <si>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</si>
  <si>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</si>
  <si>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</si>
  <si>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</si>
  <si>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</si>
  <si>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</si>
  <si>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</si>
  <si>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</si>
  <si>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</si>
  <si>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</si>
  <si>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</si>
  <si>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</si>
  <si>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</si>
  <si>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</si>
  <si>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</si>
  <si>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</si>
  <si>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</si>
  <si>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</si>
  <si>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</si>
  <si>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</si>
  <si>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</si>
  <si>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</si>
  <si>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</si>
  <si>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</si>
  <si>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</si>
  <si>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</si>
  <si>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</si>
  <si>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</si>
  <si>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</si>
  <si>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</si>
  <si>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</si>
  <si>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</si>
  <si>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</si>
  <si>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</si>
  <si>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</si>
  <si>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</si>
  <si>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</si>
  <si>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</si>
  <si>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</si>
  <si>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</si>
  <si>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</si>
  <si>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</si>
  <si>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</si>
  <si>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</si>
  <si>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</si>
  <si>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</si>
  <si>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</si>
  <si>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</si>
  <si>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</si>
  <si>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</si>
  <si>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</si>
  <si>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</si>
  <si>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</si>
  <si>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</si>
  <si>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</si>
  <si>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</si>
  <si>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</si>
  <si>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</si>
  <si>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</si>
  <si>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</si>
  <si>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</si>
  <si>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</si>
  <si>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</si>
  <si>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</si>
  <si>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</si>
  <si>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</si>
  <si>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</si>
  <si>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</si>
  <si>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</si>
  <si>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</si>
  <si>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</si>
  <si>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</si>
  <si>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</si>
  <si>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</si>
  <si>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</si>
  <si>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</si>
  <si>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</si>
  <si>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</si>
  <si>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</si>
  <si>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</si>
  <si>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</si>
  <si>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</si>
  <si>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</si>
  <si>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</si>
  <si>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</si>
  <si>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</si>
  <si>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</si>
  <si>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</si>
  <si>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</si>
  <si>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</si>
  <si>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</si>
  <si>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</si>
  <si>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</si>
  <si>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</si>
  <si>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</si>
  <si>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</si>
  <si>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</si>
  <si>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</si>
  <si>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</si>
  <si>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</si>
  <si>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</si>
  <si>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</si>
  <si>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</si>
  <si>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</si>
  <si>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</si>
  <si>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</si>
  <si>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</si>
  <si>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</si>
  <si>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</si>
  <si>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</si>
  <si>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</si>
  <si>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</si>
  <si>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</si>
  <si>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</si>
  <si>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</si>
  <si>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</si>
  <si>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</si>
  <si>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</si>
  <si>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</si>
  <si>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</si>
  <si>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</si>
  <si>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</si>
  <si>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</si>
  <si>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</si>
  <si>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</si>
  <si>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</si>
  <si>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</si>
  <si>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</si>
  <si>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</si>
  <si>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</si>
  <si>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</si>
  <si>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</si>
  <si>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</si>
  <si>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</si>
  <si>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</si>
  <si>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</si>
  <si>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</si>
  <si>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</si>
  <si>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</si>
  <si>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</si>
  <si>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</si>
  <si>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</si>
  <si>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</si>
  <si>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</si>
  <si>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</si>
  <si>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</si>
  <si>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</si>
  <si>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</si>
  <si>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</si>
  <si>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</si>
  <si>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</si>
  <si>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</si>
  <si>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</si>
  <si>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</si>
  <si>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</si>
  <si>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</si>
  <si>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</si>
  <si>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</si>
  <si>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</si>
  <si>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</si>
  <si>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</si>
  <si>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</si>
  <si>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</si>
  <si>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</si>
  <si>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</si>
  <si>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</si>
  <si>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</si>
  <si>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</si>
  <si>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</si>
  <si>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</si>
  <si>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</si>
  <si>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</si>
  <si>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</si>
  <si>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</si>
  <si>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</si>
  <si>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</si>
  <si>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</si>
  <si>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</si>
  <si>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</si>
  <si>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</si>
  <si>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</si>
  <si>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</si>
  <si>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</si>
  <si>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</si>
  <si>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</si>
  <si>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</si>
  <si>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</si>
  <si>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</si>
  <si>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</si>
  <si>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</si>
  <si>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</si>
  <si>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</si>
  <si>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</si>
  <si>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</si>
  <si>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</si>
  <si>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</si>
  <si>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</si>
  <si>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</si>
  <si>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</si>
  <si>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</si>
  <si>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</si>
  <si>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</si>
  <si>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</si>
  <si>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</si>
  <si>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</si>
  <si>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</si>
  <si>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</si>
  <si>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</si>
  <si>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</si>
  <si>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</si>
  <si>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</si>
  <si>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</si>
  <si>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</si>
  <si>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</si>
  <si>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</si>
  <si>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</si>
  <si>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</si>
  <si>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</si>
  <si>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</si>
  <si>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</si>
  <si>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</si>
  <si>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</si>
  <si>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</si>
  <si>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</si>
  <si>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</si>
  <si>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</si>
  <si>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</si>
  <si>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</si>
  <si>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</si>
  <si>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</si>
  <si>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</si>
  <si>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</si>
  <si>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</si>
  <si>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</si>
  <si>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</si>
  <si>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</si>
  <si>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</si>
  <si>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</si>
  <si>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</si>
  <si>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</si>
  <si>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</si>
  <si>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</si>
  <si>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</si>
  <si>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</si>
  <si>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</si>
  <si>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</si>
  <si>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</si>
  <si>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</si>
  <si>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</si>
  <si>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</si>
  <si>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</si>
  <si>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</si>
  <si>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</si>
  <si>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</si>
  <si>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</si>
  <si>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</si>
  <si>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</si>
  <si>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</si>
  <si>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</si>
  <si>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</si>
  <si>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</si>
  <si>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</si>
  <si>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</si>
  <si>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</si>
  <si>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</si>
  <si>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</si>
  <si>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</si>
  <si>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</si>
  <si>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</si>
  <si>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</si>
  <si>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</si>
  <si>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</si>
  <si>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</si>
  <si>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</si>
  <si>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</si>
  <si>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</si>
  <si>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</si>
  <si>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</si>
  <si>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</si>
  <si>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</si>
  <si>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</si>
  <si>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</si>
  <si>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</si>
  <si>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</si>
  <si>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</si>
  <si>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</si>
  <si>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</si>
  <si>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</si>
  <si>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</si>
  <si>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</si>
  <si>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</si>
  <si>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</si>
  <si>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</si>
  <si>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</si>
  <si>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</si>
  <si>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</si>
  <si>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</si>
  <si>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</si>
  <si>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</si>
  <si>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</si>
  <si>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</si>
  <si>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</si>
  <si>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</si>
  <si>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</si>
  <si>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</si>
  <si>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</si>
  <si>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</si>
  <si>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</si>
  <si>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</si>
  <si>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</si>
  <si>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</si>
  <si>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</si>
  <si>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</si>
  <si>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</si>
  <si>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</si>
  <si>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</si>
  <si>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</si>
  <si>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</si>
  <si>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</si>
  <si>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</si>
  <si>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</si>
  <si>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</si>
  <si>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</si>
  <si>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</si>
  <si>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</si>
  <si>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</si>
  <si>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</si>
  <si>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</si>
  <si>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</si>
  <si>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</si>
  <si>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</si>
  <si>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</si>
  <si>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</si>
  <si>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</si>
  <si>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</si>
  <si>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</si>
  <si>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</si>
  <si>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</si>
  <si>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</si>
  <si>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</si>
  <si>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</si>
  <si>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</si>
  <si>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</si>
  <si>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</si>
  <si>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</si>
  <si>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</si>
  <si>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</si>
  <si>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</si>
  <si>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</si>
  <si>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</si>
  <si>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</si>
  <si>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</si>
  <si>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</si>
  <si>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</si>
  <si>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</si>
  <si>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</si>
  <si>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</si>
  <si>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</si>
  <si>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</si>
  <si>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</si>
  <si>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</si>
  <si>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</si>
  <si>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</si>
  <si>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</si>
  <si>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</si>
  <si>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</si>
  <si>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</si>
  <si>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</si>
  <si>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</si>
  <si>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</si>
  <si>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</si>
  <si>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</si>
  <si>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</si>
  <si>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</si>
  <si>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</si>
  <si>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</si>
  <si>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</si>
  <si>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</si>
  <si>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</si>
  <si>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</si>
  <si>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</si>
  <si>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</si>
  <si>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</si>
  <si>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</si>
  <si>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</si>
  <si>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</si>
  <si>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</si>
  <si>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</si>
  <si>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</si>
  <si>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</si>
  <si>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</si>
  <si>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</si>
  <si>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</si>
  <si>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</si>
  <si>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</si>
  <si>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</si>
  <si>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</si>
  <si>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</si>
  <si>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</si>
  <si>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</si>
  <si>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</si>
  <si>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</si>
  <si>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</si>
  <si>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</si>
  <si>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</si>
  <si>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</si>
  <si>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</si>
  <si>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</si>
  <si>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</si>
  <si>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</si>
  <si>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</si>
  <si>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</si>
  <si>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</si>
  <si>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</si>
  <si>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</si>
  <si>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</si>
  <si>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</si>
  <si>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</si>
  <si>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</si>
  <si>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</si>
  <si>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</si>
  <si>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</si>
  <si>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</si>
  <si>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</si>
  <si>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</si>
  <si>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</si>
  <si>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</si>
  <si>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</si>
  <si>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</si>
  <si>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</si>
  <si>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</si>
  <si>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</si>
  <si>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</si>
  <si>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</si>
  <si>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</si>
  <si>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</si>
  <si>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</si>
  <si>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</si>
  <si>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</si>
  <si>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</si>
  <si>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</si>
  <si>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</si>
  <si>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</si>
  <si>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</si>
  <si>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</si>
  <si>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</si>
  <si>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</si>
  <si>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</si>
  <si>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</si>
  <si>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</si>
  <si>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</si>
  <si>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</si>
  <si>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</si>
  <si>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</si>
  <si>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</si>
  <si>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</si>
  <si>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</si>
  <si>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</si>
  <si>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</si>
  <si>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</si>
  <si>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</si>
  <si>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</si>
  <si>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</si>
  <si>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</si>
  <si>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</si>
  <si>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</si>
  <si>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</si>
  <si>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</si>
  <si>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</si>
  <si>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</si>
  <si>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</si>
  <si>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</si>
  <si>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</si>
  <si>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</si>
  <si>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</si>
  <si>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</si>
  <si>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</si>
  <si>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</si>
  <si>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</si>
  <si>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</si>
  <si>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</si>
  <si>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</si>
  <si>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</si>
  <si>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</si>
  <si>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</si>
  <si>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</si>
  <si>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</si>
  <si>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</si>
  <si>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</si>
  <si>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</si>
  <si>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</si>
  <si>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</si>
  <si>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</si>
  <si>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</si>
  <si>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</si>
  <si>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</si>
  <si>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</si>
  <si>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</si>
  <si>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</si>
  <si>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</si>
  <si>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</si>
  <si>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</si>
  <si>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</si>
  <si>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</si>
  <si>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</si>
  <si>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</si>
  <si>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</si>
  <si>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</si>
  <si>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</si>
  <si>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</si>
  <si>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</si>
  <si>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</si>
  <si>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</si>
  <si>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</si>
  <si>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</si>
  <si>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</si>
  <si>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</si>
  <si>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</si>
  <si>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</si>
  <si>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</si>
  <si>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</si>
  <si>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</si>
  <si>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</si>
  <si>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</si>
  <si>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</si>
  <si>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</si>
  <si>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</si>
  <si>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</si>
  <si>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</si>
  <si>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</si>
  <si>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</si>
  <si>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</si>
  <si>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</si>
  <si>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</si>
  <si>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</si>
  <si>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</si>
  <si>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</si>
  <si>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</si>
  <si>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</si>
  <si>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</si>
  <si>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</si>
  <si>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</si>
  <si>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</si>
  <si>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</si>
  <si>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</si>
  <si>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</si>
  <si>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</si>
  <si>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</si>
  <si>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</si>
  <si>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</si>
  <si>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</si>
  <si>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</si>
  <si>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</si>
  <si>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</si>
  <si>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</si>
  <si>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</si>
  <si>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</si>
  <si>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</si>
  <si>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</si>
  <si>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</si>
  <si>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</si>
  <si>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</si>
  <si>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</si>
  <si>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</si>
  <si>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</si>
  <si>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</si>
  <si>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</si>
  <si>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</si>
  <si>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</si>
  <si>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</si>
  <si>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</si>
  <si>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</si>
  <si>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</si>
  <si>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</si>
  <si>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</si>
  <si>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</si>
  <si>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</si>
  <si>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</si>
  <si>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</si>
  <si>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</si>
  <si>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</si>
  <si>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</si>
  <si>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</si>
  <si>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</si>
  <si>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</si>
  <si>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</si>
  <si>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</si>
  <si>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</si>
  <si>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</si>
  <si>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</si>
  <si>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</si>
  <si>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</si>
  <si>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</si>
  <si>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</si>
  <si>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</si>
  <si>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</si>
  <si>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</si>
  <si>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</si>
  <si>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</si>
  <si>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</si>
  <si>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</si>
  <si>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</si>
  <si>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</si>
  <si>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</si>
  <si>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</si>
  <si>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</si>
  <si>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</si>
  <si>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</si>
  <si>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</si>
  <si>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</si>
  <si>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</si>
  <si>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</si>
  <si>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</si>
  <si>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</si>
  <si>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</si>
  <si>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</si>
  <si>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</si>
  <si>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</si>
  <si>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</si>
  <si>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</si>
  <si>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</si>
  <si>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</si>
  <si>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</si>
  <si>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</si>
  <si>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</si>
  <si>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</si>
  <si>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</si>
  <si>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</si>
  <si>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</si>
  <si>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</si>
  <si>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</si>
  <si>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</si>
  <si>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</si>
  <si>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</si>
  <si>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</si>
  <si>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</si>
  <si>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</si>
  <si>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</si>
  <si>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</si>
  <si>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</si>
  <si>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</si>
  <si>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</si>
  <si>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</si>
  <si>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</si>
  <si>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</si>
  <si>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</si>
  <si>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</si>
  <si>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</si>
  <si>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</si>
  <si>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</si>
  <si>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</si>
  <si>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</si>
  <si>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</si>
  <si>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</si>
  <si>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</si>
  <si>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</si>
  <si>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</si>
  <si>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</si>
  <si>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</si>
  <si>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</si>
  <si>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</si>
  <si>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</si>
  <si>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</si>
  <si>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</si>
  <si>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</si>
  <si>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</si>
  <si>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</si>
  <si>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</si>
  <si>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</si>
  <si>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</si>
  <si>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</si>
  <si>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</si>
  <si>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</si>
  <si>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</si>
  <si>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</si>
  <si>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</si>
  <si>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</si>
  <si>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</si>
  <si>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</si>
  <si>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</si>
  <si>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</si>
  <si>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</si>
  <si>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</si>
  <si>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</si>
  <si>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</si>
  <si>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</si>
  <si>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</si>
  <si>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</si>
  <si>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</si>
  <si>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</si>
  <si>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</si>
  <si>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</si>
  <si>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</si>
  <si>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</si>
  <si>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</si>
  <si>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</si>
  <si>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</si>
  <si>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</si>
  <si>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</si>
  <si>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</si>
  <si>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</si>
  <si>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</si>
  <si>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</si>
  <si>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</si>
  <si>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</si>
  <si>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</si>
  <si>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</si>
  <si>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</si>
  <si>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</si>
  <si>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</si>
  <si>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</si>
  <si>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</si>
  <si>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</si>
  <si>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</si>
  <si>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</si>
  <si>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</si>
  <si>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</si>
  <si>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</si>
  <si>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</si>
  <si>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</si>
  <si>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</si>
  <si>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</si>
  <si>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</si>
  <si>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</si>
  <si>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</si>
  <si>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</si>
  <si>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</si>
  <si>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</si>
  <si>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</si>
  <si>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</si>
  <si>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</si>
  <si>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</si>
  <si>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</si>
  <si>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</si>
  <si>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</si>
  <si>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</si>
  <si>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</si>
  <si>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</si>
  <si>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</si>
  <si>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</si>
  <si>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</si>
  <si>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</si>
  <si>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</si>
  <si>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</si>
  <si>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</si>
  <si>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</si>
  <si>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</si>
  <si>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</si>
  <si>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</si>
  <si>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</si>
  <si>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</si>
  <si>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</si>
  <si>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</si>
  <si>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</si>
  <si>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</si>
  <si>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</si>
  <si>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</si>
  <si>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</si>
  <si>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</si>
  <si>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</si>
  <si>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</si>
  <si>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</si>
  <si>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</si>
  <si>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</si>
  <si>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</si>
  <si>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</si>
  <si>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</si>
  <si>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</si>
  <si>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</si>
  <si>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</si>
  <si>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</si>
  <si>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</si>
  <si>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</si>
  <si>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</si>
  <si>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</si>
  <si>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</si>
  <si>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</si>
  <si>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</si>
  <si>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</si>
  <si>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</si>
  <si>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</si>
  <si>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</si>
  <si>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</si>
  <si>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</si>
  <si>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</si>
  <si>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</si>
  <si>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</si>
  <si>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</si>
  <si>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</si>
  <si>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</si>
  <si>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</si>
  <si>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</si>
  <si>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</si>
  <si>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</si>
  <si>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</si>
  <si>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</si>
  <si>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</si>
  <si>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</si>
  <si>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</si>
  <si>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</si>
  <si>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</si>
  <si>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</si>
  <si>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</si>
  <si>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</si>
  <si>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</si>
  <si>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</si>
  <si>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</si>
  <si>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</si>
  <si>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</si>
  <si>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</si>
  <si>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</si>
  <si>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</si>
  <si>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</si>
  <si>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</si>
  <si>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</si>
  <si>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</si>
  <si>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</si>
  <si>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</si>
  <si>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</si>
  <si>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</si>
  <si>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</si>
  <si>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</si>
  <si>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</si>
  <si>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</si>
  <si>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</si>
  <si>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</si>
  <si>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</si>
  <si>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</si>
  <si>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</si>
  <si>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</si>
  <si>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</si>
  <si>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</si>
  <si>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</si>
  <si>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</si>
  <si>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</si>
  <si>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</si>
  <si>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</si>
  <si>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</si>
  <si>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</si>
  <si>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</si>
  <si>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</si>
  <si>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</si>
  <si>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</si>
  <si>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</si>
  <si>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</si>
  <si>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</si>
  <si>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</si>
  <si>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</si>
  <si>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</si>
  <si>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</si>
  <si>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</si>
  <si>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</si>
  <si>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</si>
  <si>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</si>
  <si>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</si>
  <si>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</si>
  <si>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</si>
  <si>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</si>
  <si>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</si>
  <si>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</si>
  <si>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</si>
  <si>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</si>
  <si>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</si>
  <si>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</si>
  <si>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</si>
  <si>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</si>
  <si>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</si>
  <si>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</si>
  <si>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</si>
  <si>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</si>
  <si>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</si>
  <si>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</si>
  <si>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</si>
  <si>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</si>
  <si>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</si>
  <si>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</si>
  <si>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</si>
  <si>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</si>
  <si>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</si>
  <si>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</si>
  <si>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</si>
  <si>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</si>
  <si>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</si>
  <si>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</si>
  <si>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</si>
  <si>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</si>
  <si>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</si>
  <si>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</si>
  <si>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</si>
  <si>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</si>
  <si>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</si>
  <si>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</si>
  <si>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</si>
  <si>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</si>
  <si>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</si>
  <si>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</si>
  <si>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</si>
  <si>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</si>
  <si>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</si>
  <si>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</si>
  <si>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</si>
  <si>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</si>
  <si>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</si>
  <si>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</si>
  <si>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</si>
  <si>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</si>
  <si>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</si>
  <si>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</si>
  <si>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</si>
  <si>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</si>
  <si>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</si>
  <si>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</si>
  <si>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</si>
  <si>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</si>
  <si>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</si>
  <si>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</si>
  <si>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</si>
  <si>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</si>
  <si>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</si>
  <si>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</si>
  <si>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</si>
  <si>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</si>
  <si>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</si>
  <si>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</si>
  <si>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</si>
  <si>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</si>
  <si>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</si>
  <si>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</si>
  <si>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</si>
  <si>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</si>
  <si>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</si>
  <si>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</si>
  <si>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</si>
  <si>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</si>
  <si>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</si>
  <si>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</si>
  <si>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</si>
  <si>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</si>
  <si>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</si>
  <si>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</si>
  <si>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</si>
  <si>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</si>
  <si>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</si>
  <si>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</si>
  <si>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</si>
  <si>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</si>
  <si>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</si>
  <si>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</si>
  <si>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</si>
  <si>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</si>
  <si>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</si>
  <si>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</si>
  <si>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</si>
  <si>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</si>
  <si>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</si>
  <si>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</si>
  <si>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</si>
  <si>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</si>
  <si>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</si>
  <si>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</si>
  <si>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</si>
  <si>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</si>
  <si>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</si>
  <si>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</si>
  <si>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</si>
  <si>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</si>
  <si>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</si>
  <si>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</si>
  <si>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</si>
  <si>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</si>
  <si>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</si>
  <si>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</si>
  <si>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</si>
  <si>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</si>
  <si>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</si>
  <si>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</si>
  <si>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</si>
  <si>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</si>
  <si>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</si>
  <si>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</si>
  <si>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</si>
  <si>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</si>
  <si>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</si>
  <si>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</si>
  <si>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</si>
  <si>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</si>
  <si>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</si>
  <si>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</si>
  <si>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</si>
  <si>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</si>
  <si>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</si>
  <si>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</si>
  <si>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</si>
  <si>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</si>
  <si>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</si>
  <si>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</si>
  <si>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</si>
  <si>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</si>
  <si>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</si>
  <si>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</si>
  <si>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</si>
  <si>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</si>
  <si>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</si>
  <si>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</si>
  <si>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</si>
  <si>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</si>
  <si>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</si>
  <si>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</si>
  <si>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</si>
  <si>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</si>
  <si>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</si>
  <si>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</si>
  <si>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</si>
  <si>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</si>
  <si>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</si>
  <si>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</si>
  <si>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</si>
  <si>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</si>
  <si>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</si>
  <si>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</si>
  <si>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</si>
  <si>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</si>
  <si>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</si>
  <si>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</si>
  <si>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</si>
  <si>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</si>
  <si>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</si>
  <si>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</si>
  <si>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</si>
  <si>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</si>
  <si>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</si>
  <si>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</si>
  <si>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</si>
  <si>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</si>
  <si>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</si>
  <si>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</si>
  <si>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</si>
  <si>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</si>
  <si>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</si>
  <si>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</si>
  <si>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</si>
  <si>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</si>
  <si>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</si>
  <si>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</si>
  <si>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</si>
  <si>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</si>
  <si>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</si>
  <si>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</si>
  <si>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</si>
  <si>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</si>
  <si>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</si>
  <si>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</si>
  <si>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</si>
  <si>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</si>
  <si>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</si>
  <si>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</si>
  <si>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</si>
  <si>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</si>
  <si>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</si>
  <si>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</si>
  <si>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</si>
  <si>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</si>
  <si>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</si>
  <si>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</si>
  <si>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</si>
  <si>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</si>
  <si>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</si>
  <si>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</si>
  <si>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</si>
  <si>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</si>
  <si>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</si>
  <si>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</si>
  <si>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</si>
  <si>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</si>
  <si>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</si>
  <si>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</si>
  <si>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</si>
  <si>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</si>
  <si>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</si>
  <si>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</si>
  <si>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</si>
  <si>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</si>
  <si>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</si>
  <si>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</si>
  <si>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</si>
  <si>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</si>
  <si>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</si>
  <si>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</si>
  <si>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</si>
  <si>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</si>
  <si>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</si>
  <si>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</si>
  <si>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</si>
  <si>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</si>
  <si>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</si>
  <si>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</si>
  <si>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</si>
  <si>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</si>
  <si>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</si>
  <si>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</si>
  <si>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</si>
  <si>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</si>
  <si>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</si>
  <si>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</si>
  <si>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</si>
  <si>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</si>
  <si>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</si>
  <si>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</si>
  <si>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</si>
  <si>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</si>
  <si>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</si>
  <si>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</si>
  <si>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</si>
  <si>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</si>
  <si>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</si>
  <si>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</si>
  <si>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</si>
  <si>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</si>
  <si>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</si>
  <si>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</si>
  <si>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</si>
  <si>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</si>
  <si>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</si>
  <si>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</si>
  <si>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</si>
  <si>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</si>
  <si>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</si>
  <si>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</si>
  <si>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</si>
  <si>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</si>
  <si>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</si>
  <si>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</si>
  <si>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</si>
  <si>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</si>
  <si>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</si>
  <si>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</si>
  <si>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</si>
  <si>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</si>
  <si>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</si>
  <si>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</si>
  <si>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</si>
  <si>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</si>
  <si>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</si>
  <si>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</si>
  <si>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</si>
  <si>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</si>
  <si>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</si>
  <si>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</si>
  <si>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</si>
  <si>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</si>
  <si>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</si>
  <si>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</si>
  <si>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</si>
  <si>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</si>
  <si>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</si>
  <si>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</si>
  <si>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</si>
  <si>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</si>
  <si>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</si>
  <si>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</si>
  <si>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</si>
  <si>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</si>
  <si>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</si>
  <si>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</si>
  <si>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</si>
  <si>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</si>
  <si>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</si>
  <si>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</si>
  <si>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</si>
  <si>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</si>
  <si>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</si>
  <si>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</si>
  <si>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</si>
  <si>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</si>
  <si>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</si>
  <si>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</si>
  <si>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</si>
  <si>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</si>
  <si>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</si>
  <si>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</si>
  <si>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</si>
  <si>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</si>
  <si>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</si>
  <si>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</si>
  <si>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</si>
  <si>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</si>
  <si>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</si>
  <si>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</si>
  <si>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</si>
  <si>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</si>
  <si>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</si>
  <si>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</si>
  <si>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</si>
  <si>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</si>
  <si>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</si>
  <si>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</si>
  <si>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</si>
  <si>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</si>
  <si>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</si>
  <si>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</si>
  <si>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</si>
  <si>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</si>
  <si>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</si>
  <si>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</si>
  <si>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</si>
  <si>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</si>
  <si>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</si>
  <si>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</si>
  <si>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</si>
  <si>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</si>
  <si>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</si>
  <si>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</si>
  <si>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</si>
  <si>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</si>
  <si>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</si>
  <si>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</si>
  <si>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</si>
  <si>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</si>
  <si>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</si>
  <si>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</si>
  <si>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</si>
  <si>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</si>
  <si>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</si>
  <si>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</si>
  <si>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</si>
  <si>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</si>
  <si>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</si>
  <si>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</si>
  <si>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</si>
  <si>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</si>
  <si>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</si>
  <si>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</si>
  <si>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</si>
  <si>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</si>
  <si>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</si>
  <si>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</si>
  <si>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</si>
  <si>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</si>
  <si>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</si>
  <si>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</si>
  <si>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</si>
  <si>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</si>
  <si>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</si>
  <si>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</si>
  <si>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</si>
  <si>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</si>
  <si>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</si>
  <si>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</si>
  <si>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</si>
  <si>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</si>
  <si>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</si>
  <si>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</si>
  <si>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</si>
  <si>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</si>
  <si>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</si>
  <si>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</si>
  <si>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</si>
  <si>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</si>
  <si>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</si>
  <si>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</si>
  <si>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</si>
  <si>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</si>
  <si>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</si>
  <si>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</si>
  <si>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</si>
  <si>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</si>
  <si>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</si>
  <si>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</si>
  <si>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</si>
  <si>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</si>
  <si>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</si>
  <si>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</si>
  <si>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</si>
  <si>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</si>
  <si>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</si>
  <si>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</si>
  <si>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</si>
  <si>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</si>
  <si>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</si>
  <si>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</si>
  <si>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</si>
  <si>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</si>
  <si>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</si>
  <si>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</si>
  <si>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</si>
  <si>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</si>
  <si>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</si>
  <si>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</si>
  <si>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</si>
  <si>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</si>
  <si>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</si>
  <si>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</si>
  <si>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</si>
  <si>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</si>
  <si>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</si>
  <si>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</si>
  <si>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</si>
  <si>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</si>
  <si>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</si>
  <si>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</si>
  <si>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</si>
  <si>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</si>
  <si>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</si>
  <si>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</si>
  <si>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</si>
  <si>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</si>
  <si>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</si>
  <si>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</si>
  <si>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</si>
  <si>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</si>
  <si>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</si>
  <si>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</si>
  <si>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</si>
  <si>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</si>
  <si>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</si>
  <si>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</si>
  <si>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</si>
  <si>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</si>
  <si>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</si>
  <si>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</si>
  <si>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</si>
  <si>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</si>
  <si>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</si>
  <si>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</si>
  <si>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</si>
  <si>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</si>
  <si>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</si>
  <si>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</si>
  <si>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</si>
  <si>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</si>
  <si>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</si>
  <si>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</si>
  <si>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</si>
  <si>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</si>
  <si>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</si>
  <si>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</si>
  <si>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</si>
  <si>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</si>
  <si>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</si>
  <si>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</si>
  <si>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</si>
  <si>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</si>
  <si>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</si>
  <si>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</si>
  <si>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</si>
  <si>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</si>
  <si>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</si>
  <si>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</si>
  <si>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</si>
  <si>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</si>
  <si>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</si>
  <si>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</si>
  <si>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</si>
  <si>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</si>
  <si>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</si>
  <si>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</si>
  <si>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</si>
  <si>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</si>
  <si>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</si>
  <si>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</si>
  <si>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</si>
  <si>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</si>
  <si>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</si>
  <si>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</si>
  <si>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</si>
  <si>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</si>
  <si>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</si>
  <si>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</si>
  <si>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</si>
  <si>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</si>
  <si>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</si>
  <si>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</si>
  <si>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</si>
  <si>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</si>
  <si>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</si>
  <si>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</si>
  <si>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</si>
  <si>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</si>
  <si>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</si>
  <si>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</si>
  <si>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</si>
  <si>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</si>
  <si>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</si>
  <si>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</si>
  <si>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</si>
  <si>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</si>
  <si>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</si>
  <si>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</si>
  <si>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</si>
  <si>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</si>
  <si>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</si>
  <si>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</si>
  <si>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</si>
  <si>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</si>
  <si>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</si>
  <si>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</si>
  <si>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</si>
  <si>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</si>
  <si>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</si>
  <si>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</si>
  <si>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</si>
  <si>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</si>
  <si>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</si>
  <si>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</si>
  <si>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</si>
  <si>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</si>
  <si>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</si>
  <si>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</si>
  <si>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</si>
  <si>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</si>
  <si>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</si>
  <si>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</si>
  <si>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</si>
  <si>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</si>
  <si>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</si>
  <si>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</si>
  <si>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</si>
  <si>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</si>
  <si>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</si>
  <si>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</si>
  <si>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</si>
  <si>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</si>
  <si>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</si>
  <si>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</si>
  <si>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</si>
  <si>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</si>
  <si>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</si>
  <si>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</si>
  <si>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</si>
  <si>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</si>
  <si>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</si>
  <si>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</si>
  <si>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</si>
  <si>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</si>
  <si>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</si>
  <si>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</si>
  <si>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</si>
  <si>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</si>
  <si>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</si>
  <si>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</si>
  <si>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</si>
  <si>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</si>
  <si>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</si>
  <si>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</si>
  <si>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</si>
  <si>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</si>
  <si>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</si>
  <si>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</si>
  <si>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</si>
  <si>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</si>
  <si>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</si>
  <si>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</si>
  <si>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</si>
  <si>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</si>
  <si>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</si>
  <si>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</si>
  <si>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</si>
  <si>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</si>
  <si>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</si>
  <si>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</si>
  <si>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</si>
  <si>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</si>
  <si>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</si>
  <si>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</si>
  <si>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</si>
  <si>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</si>
  <si>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</si>
  <si>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</si>
  <si>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</si>
  <si>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</si>
  <si>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</si>
  <si>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</si>
  <si>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</si>
  <si>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</si>
  <si>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</si>
  <si>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</si>
  <si>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</si>
  <si>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</si>
  <si>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</si>
  <si>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</si>
  <si>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</si>
  <si>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</si>
  <si>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</si>
  <si>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</si>
  <si>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</si>
  <si>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</si>
  <si>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</si>
  <si>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</si>
  <si>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</si>
  <si>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</si>
  <si>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</si>
  <si>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</si>
  <si>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</si>
  <si>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</si>
  <si>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</si>
  <si>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</si>
  <si>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</si>
  <si>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</si>
  <si>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</si>
  <si>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</si>
  <si>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</si>
  <si>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</si>
  <si>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</si>
  <si>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</si>
  <si>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</si>
  <si>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</si>
  <si>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</si>
  <si>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</si>
  <si>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</si>
  <si>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</si>
  <si>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</si>
  <si>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</si>
  <si>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</si>
  <si>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</si>
  <si>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</si>
  <si>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</si>
  <si>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</si>
  <si>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</si>
  <si>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</si>
  <si>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</si>
  <si>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</si>
  <si>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</si>
  <si>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</si>
  <si>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</si>
  <si>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</si>
  <si>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</si>
  <si>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</si>
  <si>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</si>
  <si>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</si>
  <si>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</si>
  <si>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</si>
  <si>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</si>
  <si>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</si>
  <si>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</si>
  <si>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</si>
  <si>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</si>
  <si>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</si>
  <si>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</si>
  <si>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</si>
  <si>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</si>
  <si>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</si>
  <si>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</si>
  <si>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</si>
  <si>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</si>
  <si>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</si>
  <si>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</si>
  <si>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</si>
  <si>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</si>
  <si>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</si>
  <si>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</si>
  <si>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</si>
  <si>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</si>
  <si>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</si>
  <si>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</si>
  <si>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</si>
  <si>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</si>
  <si>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</si>
  <si>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</si>
  <si>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</si>
  <si>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</si>
  <si>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</si>
  <si>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</si>
  <si>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</si>
  <si>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</si>
  <si>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</si>
  <si>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</si>
  <si>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</si>
  <si>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</si>
  <si>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</si>
  <si>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</si>
  <si>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</si>
  <si>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</si>
  <si>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</si>
  <si>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</si>
  <si>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</si>
  <si>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</si>
  <si>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</si>
  <si>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</si>
  <si>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</si>
  <si>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</si>
  <si>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</si>
  <si>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</si>
  <si>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</si>
  <si>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</si>
  <si>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</si>
  <si>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</si>
  <si>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</si>
  <si>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</si>
  <si>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</si>
  <si>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</si>
  <si>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</si>
  <si>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</si>
  <si>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</si>
  <si>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</si>
  <si>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</si>
  <si>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</si>
  <si>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</si>
  <si>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</si>
  <si>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</si>
  <si>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</si>
  <si>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</si>
  <si>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</si>
  <si>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</si>
  <si>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</si>
  <si>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</si>
  <si>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</si>
  <si>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</si>
  <si>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</si>
  <si>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</si>
  <si>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</si>
  <si>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</si>
  <si>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</si>
  <si>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</si>
  <si>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</si>
  <si>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</si>
  <si>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</si>
  <si>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</si>
  <si>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</si>
  <si>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</si>
  <si>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</si>
  <si>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</si>
  <si>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</si>
  <si>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</si>
  <si>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</si>
  <si>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</si>
  <si>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</si>
  <si>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</si>
  <si>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</si>
  <si>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</si>
  <si>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</si>
  <si>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</si>
  <si>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</si>
  <si>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</si>
  <si>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</si>
  <si>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</si>
  <si>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</si>
  <si>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</si>
  <si>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</si>
  <si>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</si>
  <si>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</si>
  <si>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</si>
  <si>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</si>
  <si>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</si>
  <si>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</si>
  <si>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</si>
  <si>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</si>
  <si>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</si>
  <si>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</si>
  <si>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</si>
  <si>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</si>
  <si>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</si>
  <si>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</si>
  <si>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</si>
  <si>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</si>
  <si>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</si>
  <si>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</si>
  <si>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</si>
  <si>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</si>
  <si>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</si>
  <si>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</si>
  <si>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</si>
  <si>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</si>
  <si>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</si>
  <si>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</si>
  <si>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</si>
  <si>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</si>
  <si>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</si>
  <si>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</si>
  <si>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</si>
  <si>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</si>
  <si>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</si>
  <si>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</si>
  <si>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</si>
  <si>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</si>
  <si>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</si>
  <si>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</si>
  <si>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</si>
  <si>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</si>
  <si>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</si>
  <si>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</si>
  <si>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</si>
  <si>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</si>
  <si>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</si>
  <si>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</si>
  <si>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</si>
  <si>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</si>
  <si>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</si>
  <si>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</si>
  <si>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</si>
  <si>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</si>
  <si>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</si>
  <si>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</si>
  <si>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</si>
  <si>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</si>
  <si>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</si>
  <si>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</si>
  <si>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</si>
  <si>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</si>
  <si>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</si>
  <si>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</si>
  <si>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</si>
  <si>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</si>
  <si>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</si>
  <si>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</si>
  <si>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</si>
  <si>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</si>
  <si>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</si>
  <si>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</si>
  <si>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</si>
  <si>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</si>
  <si>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</si>
  <si>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</si>
  <si>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</si>
  <si>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</si>
  <si>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</si>
  <si>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</si>
  <si>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</si>
  <si>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</si>
  <si>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</si>
  <si>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</si>
  <si>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</si>
  <si>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</si>
  <si>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</si>
  <si>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</si>
  <si>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</si>
  <si>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</si>
  <si>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</si>
  <si>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</si>
  <si>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</si>
  <si>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</si>
  <si>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</si>
  <si>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</si>
  <si>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</si>
  <si>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</si>
  <si>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</si>
  <si>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</si>
  <si>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</si>
  <si>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</si>
  <si>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</si>
  <si>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</si>
  <si>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</si>
  <si>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</si>
  <si>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</si>
  <si>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</si>
  <si>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</si>
  <si>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</si>
  <si>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</si>
  <si>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</si>
  <si>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</si>
  <si>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</si>
  <si>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</si>
  <si>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</si>
  <si>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</si>
  <si>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</si>
  <si>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</si>
  <si>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</si>
  <si>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</si>
  <si>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</si>
  <si>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</si>
  <si>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</si>
  <si>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</si>
  <si>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</si>
  <si>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</si>
  <si>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</si>
  <si>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</si>
  <si>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</si>
  <si>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</si>
  <si>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</si>
  <si>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</si>
  <si>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</si>
  <si>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</si>
  <si>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</si>
  <si>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</si>
  <si>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</si>
  <si>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</si>
  <si>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</si>
  <si>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</si>
  <si>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</si>
  <si>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</si>
  <si>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</si>
  <si>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</si>
  <si>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</si>
  <si>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</si>
  <si>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</si>
  <si>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</si>
  <si>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</si>
  <si>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</si>
  <si>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</si>
  <si>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</si>
  <si>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</si>
  <si>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</si>
  <si>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</si>
  <si>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</si>
  <si>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</si>
  <si>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</si>
  <si>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</si>
  <si>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</si>
  <si>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</si>
  <si>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</si>
  <si>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</si>
  <si>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</si>
  <si>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</si>
  <si>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</si>
  <si>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</si>
  <si>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</si>
  <si>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</si>
  <si>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</si>
  <si>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</si>
  <si>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</si>
  <si>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</si>
  <si>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</si>
  <si>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</si>
  <si>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</si>
  <si>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</si>
  <si>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</si>
  <si>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</si>
  <si>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</si>
  <si>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</si>
  <si>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</si>
  <si>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</si>
  <si>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</si>
  <si>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</si>
  <si>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</si>
  <si>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</si>
  <si>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</si>
  <si>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</si>
  <si>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</si>
  <si>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</si>
  <si>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</si>
  <si>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</si>
  <si>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</si>
  <si>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</si>
  <si>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</si>
  <si>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</si>
  <si>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</si>
  <si>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</si>
  <si>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</si>
  <si>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</si>
  <si>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</si>
  <si>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</si>
  <si>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</si>
  <si>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</si>
  <si>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</si>
  <si>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</si>
  <si>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</si>
  <si>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</si>
  <si>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</si>
  <si>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</si>
  <si>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</si>
  <si>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</si>
  <si>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</si>
  <si>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</si>
  <si>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</si>
  <si>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</si>
  <si>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</si>
  <si>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</si>
  <si>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</si>
  <si>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</si>
  <si>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</si>
  <si>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</si>
  <si>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</si>
  <si>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</si>
  <si>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</si>
  <si>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</si>
  <si>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</si>
  <si>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</si>
  <si>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</si>
  <si>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</si>
  <si>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</si>
  <si>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</si>
  <si>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</si>
  <si>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</si>
  <si>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</si>
  <si>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</si>
  <si>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</si>
  <si>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</si>
  <si>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</si>
  <si>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</si>
  <si>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</si>
  <si>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</si>
  <si>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</si>
  <si>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</si>
  <si>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</si>
  <si>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</si>
  <si>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</si>
  <si>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</si>
  <si>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</si>
  <si>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</si>
  <si>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</si>
  <si>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</si>
  <si>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</si>
  <si>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</si>
  <si>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</si>
  <si>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</si>
  <si>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</si>
  <si>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</si>
  <si>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</si>
  <si>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</si>
  <si>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</si>
  <si>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</si>
  <si>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</si>
  <si>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</si>
  <si>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</si>
  <si>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</si>
  <si>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</si>
  <si>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</si>
  <si>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</si>
  <si>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</si>
  <si>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</si>
  <si>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</si>
  <si>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</si>
  <si>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</si>
  <si>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</si>
  <si>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</si>
  <si>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</si>
  <si>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</si>
  <si>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</si>
  <si>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</si>
  <si>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</si>
  <si>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</si>
  <si>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</si>
  <si>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</si>
  <si>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</si>
  <si>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</si>
  <si>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</si>
  <si>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</si>
  <si>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</si>
  <si>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</si>
  <si>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</si>
  <si>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</si>
  <si>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</si>
  <si>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</si>
  <si>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</si>
  <si>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</si>
  <si>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</si>
  <si>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</si>
  <si>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</si>
  <si>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</si>
  <si>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</si>
  <si>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</si>
  <si>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</si>
  <si>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</si>
  <si>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</si>
  <si>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</si>
  <si>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</si>
  <si>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</si>
  <si>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</si>
  <si>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</si>
  <si>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</si>
  <si>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</si>
  <si>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</si>
  <si>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</si>
  <si>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</si>
  <si>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</si>
  <si>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</si>
  <si>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</si>
  <si>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</si>
  <si>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</si>
  <si>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</si>
  <si>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</si>
  <si>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</si>
  <si>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</si>
  <si>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</si>
  <si>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</si>
  <si>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</si>
  <si>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</si>
  <si>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</si>
  <si>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</si>
  <si>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</si>
  <si>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</si>
  <si>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</si>
  <si>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</si>
  <si>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</si>
  <si>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</si>
  <si>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</si>
  <si>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</si>
  <si>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</si>
  <si>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</si>
  <si>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</si>
  <si>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</si>
  <si>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</si>
  <si>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</si>
  <si>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</si>
  <si>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</si>
  <si>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</si>
  <si>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</si>
  <si>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</si>
  <si>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</si>
  <si>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</si>
  <si>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</si>
  <si>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</si>
  <si>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</si>
  <si>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</si>
  <si>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</si>
  <si>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</si>
  <si>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</si>
  <si>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</si>
  <si>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</si>
  <si>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</si>
  <si>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</si>
  <si>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</si>
  <si>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</si>
  <si>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</si>
  <si>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</si>
  <si>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</si>
  <si>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</si>
  <si>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</si>
  <si>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</si>
  <si>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</si>
  <si>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</si>
  <si>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</si>
  <si>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</si>
  <si>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</si>
  <si>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</si>
  <si>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</si>
  <si>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</si>
  <si>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</si>
  <si>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</si>
  <si>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</si>
  <si>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</si>
  <si>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</si>
  <si>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</si>
  <si>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</si>
  <si>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</si>
  <si>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</si>
  <si>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</si>
  <si>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</si>
  <si>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</si>
  <si>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</si>
  <si>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</si>
  <si>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</si>
  <si>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</si>
  <si>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</si>
  <si>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</si>
  <si>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</si>
  <si>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</si>
  <si>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</si>
  <si>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</si>
  <si>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</si>
  <si>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</si>
  <si>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</si>
  <si>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</si>
  <si>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</si>
  <si>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</si>
  <si>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</si>
  <si>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</si>
  <si>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</si>
  <si>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</si>
  <si>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</si>
  <si>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</si>
  <si>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</si>
  <si>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</si>
  <si>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</si>
  <si>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</si>
  <si>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</si>
  <si>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</si>
  <si>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</si>
  <si>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</si>
  <si>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</si>
  <si>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</si>
  <si>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</si>
  <si>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</si>
  <si>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</si>
  <si>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</si>
  <si>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</si>
  <si>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</si>
  <si>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</si>
  <si>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</si>
  <si>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</si>
  <si>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</si>
  <si>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</si>
  <si>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</si>
  <si>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</si>
  <si>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</si>
  <si>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</si>
  <si>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</si>
  <si>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</si>
  <si>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</si>
  <si>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</si>
  <si>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</si>
  <si>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</si>
  <si>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</si>
  <si>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</si>
  <si>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</si>
  <si>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</si>
  <si>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</si>
  <si>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</si>
  <si>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</si>
  <si>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</si>
  <si>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</si>
  <si>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</si>
  <si>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</si>
  <si>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</si>
  <si>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</si>
  <si>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</si>
  <si>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</si>
  <si>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</si>
  <si>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</si>
  <si>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</si>
  <si>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</si>
  <si>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</si>
  <si>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</si>
  <si>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</si>
  <si>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</si>
  <si>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</si>
  <si>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</si>
  <si>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</si>
  <si>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</si>
  <si>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</si>
  <si>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</si>
  <si>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</si>
  <si>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</si>
  <si>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</si>
  <si>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</si>
  <si>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</si>
  <si>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</si>
  <si>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</si>
  <si>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</si>
  <si>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</si>
  <si>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</si>
  <si>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</si>
  <si>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</si>
  <si>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</si>
  <si>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</si>
  <si>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</si>
  <si>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</si>
  <si>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</si>
  <si>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</si>
  <si>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</si>
  <si>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</si>
  <si>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</si>
  <si>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</si>
  <si>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</si>
  <si>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</si>
  <si>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</si>
  <si>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</si>
  <si>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</si>
  <si>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</si>
  <si>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</si>
  <si>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</si>
  <si>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</si>
  <si>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</si>
  <si>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</si>
  <si>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</si>
  <si>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</si>
  <si>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</si>
  <si>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</si>
  <si>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</si>
  <si>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</si>
  <si>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</si>
  <si>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</si>
  <si>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</si>
  <si>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</si>
  <si>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</si>
  <si>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</si>
  <si>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</si>
  <si>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</si>
  <si>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</si>
  <si>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</si>
  <si>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</si>
  <si>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</si>
  <si>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</si>
  <si>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</si>
  <si>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</si>
  <si>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</si>
  <si>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</si>
  <si>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</si>
  <si>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</si>
  <si>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</si>
  <si>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</si>
  <si>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</si>
  <si>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</si>
  <si>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</si>
  <si>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</si>
  <si>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</si>
  <si>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</si>
  <si>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</si>
  <si>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</si>
  <si>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</si>
  <si>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</si>
  <si>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</si>
  <si>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</si>
  <si>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</si>
  <si>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</si>
  <si>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</si>
  <si>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</si>
  <si>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</si>
  <si>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</si>
  <si>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</si>
  <si>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</si>
  <si>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</si>
  <si>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</si>
  <si>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</si>
  <si>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</si>
  <si>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</si>
  <si>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</si>
  <si>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</si>
  <si>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</si>
  <si>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</si>
  <si>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</si>
  <si>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</si>
  <si>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</si>
  <si>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</si>
  <si>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</si>
  <si>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</si>
  <si>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</si>
  <si>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</si>
  <si>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</si>
  <si>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</si>
  <si>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</si>
  <si>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</si>
  <si>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</si>
  <si>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</si>
  <si>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</si>
  <si>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</si>
  <si>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</si>
  <si>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</si>
  <si>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</si>
  <si>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</si>
  <si>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</si>
  <si>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</si>
  <si>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</si>
  <si>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</si>
  <si>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</si>
  <si>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</si>
  <si>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</si>
  <si>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</si>
  <si>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</si>
  <si>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</si>
  <si>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</si>
  <si>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</si>
  <si>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</si>
  <si>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</si>
  <si>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</si>
  <si>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</si>
  <si>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</si>
  <si>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</si>
  <si>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</si>
  <si>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</si>
  <si>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</si>
  <si>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</si>
  <si>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</si>
  <si>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</si>
  <si>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</si>
  <si>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</si>
  <si>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</si>
  <si>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</si>
  <si>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</si>
  <si>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</si>
  <si>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</si>
  <si>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</si>
  <si>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</si>
  <si>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</si>
  <si>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</si>
  <si>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</si>
  <si>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</si>
  <si>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</si>
  <si>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</si>
  <si>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</si>
  <si>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</si>
  <si>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</si>
  <si>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</si>
  <si>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</si>
  <si>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</si>
  <si>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</si>
  <si>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</si>
  <si>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</si>
  <si>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</si>
  <si>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</si>
  <si>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</si>
  <si>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</si>
  <si>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</si>
  <si>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</si>
  <si>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</si>
  <si>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</si>
  <si>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</si>
  <si>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</si>
  <si>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</si>
  <si>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</si>
  <si>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</si>
  <si>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</si>
  <si>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</si>
  <si>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</si>
  <si>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</si>
  <si>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</si>
  <si>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</si>
  <si>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</si>
  <si>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</si>
  <si>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</si>
  <si>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</si>
  <si>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</si>
  <si>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</si>
  <si>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</si>
  <si>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</si>
  <si>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</si>
  <si>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</si>
  <si>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</si>
  <si>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</si>
  <si>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</si>
  <si>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</si>
  <si>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</si>
  <si>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</si>
  <si>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</si>
  <si>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</si>
  <si>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</si>
  <si>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</si>
  <si>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</si>
  <si>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</si>
  <si>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</si>
  <si>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</si>
  <si>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</si>
  <si>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</si>
  <si>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</si>
  <si>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</si>
  <si>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</si>
  <si>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</si>
  <si>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</si>
  <si>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</si>
  <si>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</si>
  <si>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</si>
  <si>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</si>
  <si>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</si>
  <si>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</si>
  <si>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</si>
  <si>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</si>
  <si>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</si>
  <si>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</si>
  <si>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</si>
  <si>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</si>
  <si>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</si>
  <si>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</si>
  <si>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</si>
  <si>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</si>
  <si>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</si>
  <si>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</si>
  <si>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</si>
  <si>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</si>
  <si>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</si>
  <si>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</si>
  <si>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</si>
  <si>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</si>
  <si>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</si>
  <si>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</si>
  <si>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</si>
  <si>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</si>
  <si>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</si>
  <si>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</si>
  <si>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</si>
  <si>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</si>
  <si>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</si>
  <si>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</si>
  <si>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</si>
  <si>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</si>
  <si>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</si>
  <si>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</si>
  <si>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</si>
  <si>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</si>
  <si>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</si>
  <si>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</si>
  <si>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</si>
  <si>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</si>
  <si>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</si>
  <si>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</si>
  <si>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</si>
  <si>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</si>
  <si>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</si>
  <si>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</si>
  <si>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</si>
  <si>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</si>
  <si>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</si>
  <si>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</si>
  <si>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</si>
  <si>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</si>
  <si>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</si>
  <si>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</si>
  <si>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</si>
  <si>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</si>
  <si>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</si>
  <si>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</si>
  <si>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</si>
  <si>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</si>
  <si>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</si>
  <si>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</si>
  <si>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</si>
  <si>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</si>
  <si>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</si>
  <si>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</si>
  <si>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</si>
  <si>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</si>
  <si>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</si>
  <si>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</si>
  <si>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</si>
  <si>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</si>
  <si>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</si>
  <si>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</si>
  <si>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</si>
  <si>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</si>
  <si>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</si>
  <si>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</si>
  <si>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</si>
  <si>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</si>
  <si>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</si>
  <si>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</si>
  <si>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</si>
  <si>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</si>
  <si>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</si>
  <si>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</si>
  <si>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</si>
  <si>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</si>
  <si>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</si>
  <si>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</si>
  <si>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</si>
  <si>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</si>
  <si>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</si>
  <si>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</si>
  <si>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</si>
  <si>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</si>
  <si>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</si>
  <si>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</si>
  <si>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</si>
  <si>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</si>
  <si>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</si>
  <si>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</si>
  <si>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</si>
  <si>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</si>
  <si>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</si>
  <si>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</si>
  <si>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</si>
  <si>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</si>
  <si>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</si>
  <si>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</si>
  <si>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</si>
  <si>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</si>
  <si>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</si>
  <si>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</si>
  <si>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</si>
  <si>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</si>
  <si>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</si>
  <si>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</si>
  <si>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</si>
  <si>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</si>
  <si>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</si>
  <si>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</si>
  <si>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</si>
  <si>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</si>
  <si>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</si>
  <si>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</si>
  <si>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</si>
  <si>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</si>
  <si>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</si>
  <si>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</si>
  <si>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</si>
  <si>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</si>
  <si>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</si>
  <si>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</si>
  <si>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</si>
  <si>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</si>
  <si>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</si>
  <si>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</si>
  <si>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</si>
  <si>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</si>
  <si>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</si>
  <si>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</si>
  <si>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</si>
  <si>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</si>
  <si>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</si>
  <si>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</si>
  <si>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</si>
  <si>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</si>
  <si>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</si>
  <si>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</si>
  <si>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</si>
  <si>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</si>
  <si>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</si>
  <si>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</si>
  <si>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</si>
  <si>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</si>
  <si>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</si>
  <si>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</si>
  <si>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</si>
  <si>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</si>
  <si>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</si>
  <si>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</si>
  <si>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</si>
  <si>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</si>
  <si>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</si>
  <si>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</si>
  <si>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</si>
  <si>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</si>
  <si>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</si>
  <si>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</si>
  <si>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</si>
  <si>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</si>
  <si>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</si>
  <si>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</si>
  <si>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</si>
  <si>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</si>
  <si>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</si>
  <si>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</si>
  <si>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</si>
  <si>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</si>
  <si>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</si>
  <si>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</si>
  <si>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</si>
  <si>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</si>
  <si>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</si>
  <si>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</si>
  <si>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</si>
  <si>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</si>
  <si>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</si>
  <si>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</si>
  <si>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</si>
  <si>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</si>
  <si>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</si>
  <si>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</si>
  <si>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</si>
  <si>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</si>
  <si>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</si>
  <si>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</si>
  <si>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</si>
  <si>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</si>
  <si>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</si>
  <si>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</si>
  <si>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</si>
  <si>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</si>
  <si>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</si>
  <si>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</si>
  <si>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</si>
  <si>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</si>
  <si>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</si>
  <si>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</si>
  <si>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</si>
  <si>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</si>
  <si>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</si>
  <si>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</si>
  <si>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</si>
  <si>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</si>
  <si>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</si>
  <si>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</si>
  <si>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</si>
  <si>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</si>
  <si>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</si>
  <si>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</si>
  <si>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</si>
  <si>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</si>
  <si>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</si>
  <si>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</si>
  <si>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</si>
  <si>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</si>
  <si>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</si>
  <si>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</si>
  <si>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</si>
  <si>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</si>
  <si>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</si>
  <si>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</si>
  <si>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</si>
  <si>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</si>
  <si>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</si>
  <si>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</si>
  <si>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</si>
  <si>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</si>
  <si>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</si>
  <si>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</si>
  <si>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</si>
  <si>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</si>
  <si>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</si>
  <si>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</si>
  <si>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</si>
  <si>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</si>
  <si>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</si>
  <si>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</si>
  <si>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</si>
  <si>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</si>
  <si>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</si>
  <si>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</si>
  <si>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</si>
  <si>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</si>
  <si>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</si>
  <si>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</si>
  <si>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</si>
  <si>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</si>
  <si>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</si>
  <si>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</si>
  <si>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</si>
  <si>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</si>
  <si>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</si>
  <si>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</si>
  <si>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</si>
  <si>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</si>
  <si>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</si>
  <si>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</si>
  <si>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</si>
  <si>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</si>
  <si>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</si>
  <si>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</si>
  <si>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</si>
  <si>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</si>
  <si>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</si>
  <si>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</si>
  <si>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</si>
  <si>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</si>
  <si>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</si>
  <si>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</si>
  <si>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</si>
  <si>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</si>
  <si>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</si>
  <si>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</si>
  <si>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</si>
  <si>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</si>
  <si>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</si>
  <si>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</si>
  <si>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</si>
  <si>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</si>
  <si>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</si>
  <si>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</si>
  <si>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</si>
  <si>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</si>
  <si>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</si>
  <si>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</si>
  <si>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</si>
  <si>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</si>
  <si>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</si>
  <si>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</si>
  <si>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</si>
  <si>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</si>
  <si>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</si>
  <si>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</si>
  <si>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</si>
  <si>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</si>
  <si>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</si>
  <si>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</si>
  <si>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</si>
  <si>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</si>
  <si>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</si>
  <si>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</si>
  <si>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</si>
  <si>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</si>
  <si>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</si>
  <si>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</si>
  <si>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</si>
  <si>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</si>
  <si>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</si>
  <si>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</si>
  <si>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</si>
  <si>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</si>
  <si>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</si>
  <si>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</si>
  <si>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</si>
  <si>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</si>
  <si>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</si>
  <si>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</si>
  <si>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</si>
  <si>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</si>
  <si>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</si>
  <si>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</si>
  <si>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</si>
  <si>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</si>
  <si>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</si>
  <si>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</si>
  <si>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</si>
  <si>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</si>
  <si>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</si>
  <si>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</si>
  <si>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</si>
  <si>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</si>
  <si>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</si>
  <si>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</si>
  <si>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</si>
  <si>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</si>
  <si>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</si>
  <si>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</si>
  <si>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</si>
  <si>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</si>
  <si>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</si>
  <si>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</si>
  <si>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</si>
  <si>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</si>
  <si>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</si>
  <si>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</si>
  <si>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</si>
  <si>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</si>
  <si>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</si>
  <si>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</si>
  <si>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</si>
  <si>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</si>
  <si>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</si>
  <si>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</si>
  <si>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</si>
  <si>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</si>
  <si>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</si>
  <si>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</si>
  <si>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</si>
  <si>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</si>
  <si>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</si>
  <si>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</si>
  <si>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</si>
  <si>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</si>
  <si>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</si>
  <si>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</si>
  <si>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</si>
  <si>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</si>
  <si>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</si>
  <si>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</si>
  <si>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</si>
  <si>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</si>
  <si>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</si>
  <si>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</si>
  <si>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</si>
  <si>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</si>
  <si>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</si>
  <si>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</si>
  <si>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</si>
  <si>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</si>
  <si>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</si>
  <si>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</si>
  <si>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</si>
  <si>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</si>
  <si>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</si>
  <si>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</si>
  <si>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</si>
  <si>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</si>
  <si>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</si>
  <si>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</si>
  <si>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</si>
  <si>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</si>
  <si>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</si>
  <si>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</si>
  <si>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</si>
  <si>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</si>
  <si>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</si>
  <si>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</si>
  <si>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</si>
  <si>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</si>
  <si>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</si>
  <si>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</si>
  <si>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</si>
  <si>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</si>
  <si>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</si>
  <si>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</si>
  <si>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</si>
  <si>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</si>
  <si>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</si>
  <si>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</si>
  <si>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</si>
  <si>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</si>
  <si>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</si>
  <si>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</si>
  <si>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</si>
  <si>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</si>
  <si>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</si>
  <si>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</si>
  <si>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</si>
  <si>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</si>
  <si>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</si>
  <si>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</si>
  <si>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</si>
  <si>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</si>
  <si>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</si>
  <si>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</si>
  <si>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</si>
  <si>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</si>
  <si>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</si>
  <si>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</si>
  <si>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</si>
  <si>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</si>
  <si>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</si>
  <si>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</si>
  <si>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</si>
  <si>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</si>
  <si>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</si>
  <si>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</si>
  <si>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</si>
  <si>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</si>
  <si>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</si>
  <si>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</si>
  <si>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</si>
  <si>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</si>
  <si>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</si>
  <si>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</si>
  <si>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</si>
  <si>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</si>
  <si>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</si>
  <si>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</si>
  <si>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</si>
  <si>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</si>
  <si>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</si>
  <si>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</si>
  <si>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</si>
  <si>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</si>
  <si>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</si>
  <si>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</si>
  <si>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</si>
  <si>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</si>
  <si>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</si>
  <si>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</si>
  <si>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</si>
  <si>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</si>
  <si>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</si>
  <si>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</si>
  <si>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</si>
  <si>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</si>
  <si>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</si>
  <si>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</si>
  <si>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</si>
  <si>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</si>
  <si>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</si>
  <si>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</si>
  <si>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</si>
  <si>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</si>
  <si>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</si>
  <si>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</si>
  <si>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</si>
  <si>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</si>
  <si>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</si>
  <si>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</si>
  <si>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</si>
  <si>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</si>
  <si>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</si>
  <si>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</si>
  <si>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</si>
  <si>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</si>
  <si>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</si>
  <si>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</si>
  <si>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</si>
  <si>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</si>
  <si>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</si>
  <si>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</si>
  <si>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</si>
  <si>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</si>
  <si>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</si>
  <si>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</si>
  <si>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</si>
  <si>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</si>
  <si>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</si>
  <si>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</si>
  <si>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</si>
  <si>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</si>
  <si>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</si>
  <si>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</si>
  <si>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</si>
  <si>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</si>
  <si>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</si>
  <si>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</si>
  <si>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</si>
  <si>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</si>
  <si>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</si>
  <si>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</si>
  <si>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</si>
  <si>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</si>
  <si>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</si>
  <si>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</si>
  <si>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</si>
  <si>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</si>
  <si>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</si>
  <si>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</si>
  <si>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</si>
  <si>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</si>
  <si>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</si>
  <si>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</si>
  <si>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</si>
  <si>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</si>
  <si>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</si>
  <si>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</si>
  <si>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</si>
  <si>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</si>
  <si>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</si>
  <si>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</si>
  <si>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</si>
  <si>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</si>
  <si>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</si>
  <si>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</si>
  <si>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</si>
  <si>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</si>
  <si>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</si>
  <si>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</si>
  <si>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</si>
  <si>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</si>
  <si>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</si>
  <si>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</si>
  <si>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</si>
  <si>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</si>
  <si>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</si>
  <si>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</si>
  <si>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</si>
  <si>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</si>
  <si>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</si>
  <si>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</si>
  <si>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</si>
  <si>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</si>
  <si>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</si>
  <si>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</si>
  <si>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</si>
  <si>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</si>
  <si>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</si>
  <si>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</si>
  <si>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</si>
  <si>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</si>
  <si>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</si>
  <si>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</si>
  <si>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</si>
  <si>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</si>
  <si>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</si>
  <si>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</si>
  <si>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</si>
  <si>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</si>
  <si>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</si>
  <si>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</si>
  <si>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</si>
  <si>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</si>
  <si>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</si>
  <si>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</si>
  <si>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</si>
  <si>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</si>
  <si>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</si>
  <si>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</si>
  <si>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</si>
  <si>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</si>
  <si>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</si>
  <si>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</si>
  <si>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</si>
  <si>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</si>
  <si>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</si>
  <si>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</si>
  <si>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</si>
  <si>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</si>
  <si>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</si>
  <si>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</si>
  <si>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</si>
  <si>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</si>
  <si>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</si>
  <si>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</si>
  <si>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</si>
  <si>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</si>
  <si>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</si>
  <si>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</si>
  <si>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</si>
  <si>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</si>
  <si>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</si>
  <si>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</si>
  <si>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</si>
  <si>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</si>
  <si>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</si>
  <si>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</si>
  <si>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</si>
  <si>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</si>
  <si>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</si>
  <si>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</si>
  <si>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</si>
  <si>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</si>
  <si>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</si>
  <si>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</si>
  <si>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</si>
  <si>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</si>
  <si>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</si>
  <si>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</si>
  <si>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</si>
  <si>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</si>
  <si>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</si>
  <si>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</si>
  <si>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</si>
  <si>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</si>
  <si>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</si>
  <si>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</si>
  <si>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</si>
  <si>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</si>
  <si>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</si>
  <si>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</si>
  <si>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</si>
  <si>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</si>
  <si>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</si>
  <si>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</si>
  <si>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</si>
  <si>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</si>
  <si>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</si>
  <si>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</si>
  <si>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</si>
  <si>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</si>
  <si>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</si>
  <si>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</si>
  <si>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</si>
  <si>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</si>
  <si>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</si>
  <si>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</si>
  <si>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</si>
  <si>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</si>
  <si>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</si>
  <si>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</si>
  <si>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</si>
  <si>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</si>
  <si>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</si>
  <si>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</si>
  <si>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</si>
  <si>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</si>
  <si>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</si>
  <si>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</si>
  <si>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</si>
  <si>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</si>
  <si>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</si>
  <si>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</si>
  <si>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</si>
  <si>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</si>
  <si>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</si>
  <si>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</si>
  <si>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</si>
  <si>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</si>
  <si>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</si>
  <si>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</si>
  <si>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</si>
  <si>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</si>
  <si>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</si>
  <si>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</si>
  <si>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</si>
  <si>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</si>
  <si>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</si>
  <si>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</si>
  <si>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</si>
  <si>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</si>
  <si>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</si>
  <si>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</si>
  <si>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</si>
  <si>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</si>
  <si>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</si>
  <si>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</si>
  <si>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</si>
  <si>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</si>
  <si>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</si>
  <si>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</si>
  <si>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</si>
  <si>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</si>
  <si>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</si>
  <si>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</si>
  <si>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</si>
  <si>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</si>
  <si>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</si>
  <si>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</si>
  <si>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</si>
  <si>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</si>
  <si>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</si>
  <si>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</si>
  <si>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</si>
  <si>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</si>
  <si>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</si>
  <si>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</si>
  <si>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</si>
  <si>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</si>
  <si>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</si>
  <si>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</si>
  <si>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</si>
  <si>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</si>
  <si>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</si>
  <si>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</si>
  <si>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</si>
  <si>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</si>
  <si>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</si>
  <si>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</si>
  <si>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</si>
  <si>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</si>
  <si>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</si>
  <si>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</si>
  <si>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</si>
  <si>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</si>
  <si>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</si>
  <si>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</si>
  <si>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</si>
  <si>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</si>
  <si>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</si>
  <si>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</si>
  <si>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</si>
  <si>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</si>
  <si>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</si>
  <si>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</si>
  <si>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</si>
  <si>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</si>
  <si>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</si>
  <si>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</si>
  <si>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</si>
  <si>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</si>
  <si>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</si>
  <si>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</si>
  <si>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</si>
  <si>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</si>
  <si>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</si>
  <si>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</si>
  <si>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</si>
  <si>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</si>
  <si>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</si>
  <si>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</si>
  <si>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</si>
  <si>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</si>
  <si>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</si>
  <si>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</si>
  <si>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</si>
  <si>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</si>
  <si>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</si>
  <si>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</si>
  <si>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</si>
  <si>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</si>
  <si>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</si>
  <si>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</si>
  <si>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</si>
  <si>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</si>
  <si>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</si>
  <si>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</si>
  <si>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</si>
  <si>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</si>
  <si>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</si>
  <si>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</si>
  <si>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</si>
  <si>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</si>
  <si>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</si>
  <si>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</si>
  <si>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</si>
  <si>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</si>
  <si>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</si>
  <si>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</si>
  <si>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</si>
  <si>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</si>
  <si>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</si>
  <si>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</si>
  <si>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</si>
  <si>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</si>
  <si>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</si>
  <si>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</si>
  <si>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</si>
  <si>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</si>
  <si>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</si>
  <si>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</si>
  <si>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</si>
  <si>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</si>
  <si>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</si>
  <si>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</si>
  <si>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</si>
  <si>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</si>
  <si>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</si>
  <si>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</si>
  <si>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</si>
  <si>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</si>
  <si>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</si>
  <si>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</si>
  <si>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</si>
  <si>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</si>
  <si>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</si>
  <si>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</si>
  <si>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</si>
  <si>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</si>
  <si>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</si>
  <si>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</si>
  <si>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</si>
  <si>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</si>
  <si>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</si>
  <si>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</si>
  <si>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</si>
  <si>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</si>
  <si>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</si>
  <si>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</si>
  <si>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</si>
  <si>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</si>
  <si>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</si>
  <si>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</si>
  <si>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</si>
  <si>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</si>
  <si>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</si>
  <si>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</si>
  <si>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</si>
  <si>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</si>
  <si>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</si>
  <si>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</si>
  <si>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</si>
  <si>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</si>
  <si>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</si>
  <si>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</si>
  <si>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</si>
  <si>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</si>
  <si>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</si>
  <si>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</si>
  <si>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</si>
  <si>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</si>
  <si>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</si>
  <si>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</si>
  <si>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</si>
  <si>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</si>
  <si>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</si>
  <si>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</si>
  <si>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</si>
  <si>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</si>
  <si>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</si>
  <si>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</si>
  <si>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</si>
  <si>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</si>
  <si>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</si>
  <si>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</si>
  <si>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</si>
  <si>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</si>
  <si>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</si>
  <si>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</si>
  <si>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</si>
  <si>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</si>
  <si>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</si>
  <si>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</si>
  <si>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</si>
  <si>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</si>
  <si>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</si>
  <si>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</si>
  <si>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</si>
  <si>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</si>
  <si>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</si>
  <si>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</si>
  <si>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</si>
  <si>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</si>
  <si>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</si>
  <si>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</si>
  <si>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</si>
  <si>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</si>
  <si>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</si>
  <si>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</si>
  <si>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</si>
  <si>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</si>
  <si>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</si>
  <si>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</si>
  <si>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</si>
  <si>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</si>
  <si>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</si>
  <si>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</si>
  <si>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</si>
  <si>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</si>
  <si>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</si>
  <si>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</si>
  <si>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</si>
  <si>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</si>
  <si>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</si>
  <si>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</si>
  <si>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</si>
  <si>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</si>
  <si>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</si>
  <si>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</si>
  <si>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</si>
  <si>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</si>
  <si>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</si>
  <si>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</si>
  <si>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</si>
  <si>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</si>
  <si>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</si>
  <si>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</si>
  <si>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</si>
  <si>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</si>
  <si>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</si>
  <si>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</si>
  <si>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</si>
  <si>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</si>
  <si>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</si>
  <si>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</si>
  <si>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</si>
  <si>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</si>
  <si>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</si>
  <si>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</si>
  <si>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</si>
  <si>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</si>
  <si>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</si>
  <si>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</si>
  <si>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</si>
  <si>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</si>
  <si>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</si>
  <si>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</si>
  <si>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</si>
  <si>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</si>
  <si>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</si>
  <si>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</si>
  <si>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</si>
  <si>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</si>
  <si>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</si>
  <si>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</si>
  <si>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</si>
  <si>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</si>
  <si>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</si>
  <si>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</si>
  <si>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</si>
  <si>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</si>
  <si>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</si>
  <si>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</si>
  <si>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</si>
  <si>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</si>
  <si>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</si>
  <si>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</si>
  <si>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</si>
  <si>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</si>
  <si>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</si>
  <si>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</si>
  <si>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</si>
  <si>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</si>
  <si>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</si>
  <si>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</si>
  <si>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</si>
  <si>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</si>
  <si>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</si>
  <si>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</si>
  <si>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</si>
  <si>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</si>
  <si>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</si>
  <si>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</si>
  <si>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</si>
  <si>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</si>
  <si>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</si>
  <si>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</si>
  <si>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</si>
  <si>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</si>
  <si>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</si>
  <si>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</si>
  <si>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</si>
  <si>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</si>
  <si>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</si>
  <si>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</si>
  <si>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</si>
  <si>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</si>
  <si>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</si>
  <si>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</si>
  <si>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</si>
  <si>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</si>
  <si>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</si>
  <si>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</si>
  <si>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</si>
  <si>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</si>
  <si>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</si>
  <si>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</si>
  <si>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</si>
  <si>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</si>
  <si>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</si>
  <si>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</si>
  <si>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</si>
  <si>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</si>
  <si>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</si>
  <si>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</si>
  <si>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</si>
  <si>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</si>
  <si>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</si>
  <si>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</si>
  <si>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</si>
  <si>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</si>
  <si>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</si>
  <si>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</si>
  <si>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</si>
  <si>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</si>
  <si>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</si>
  <si>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</si>
  <si>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</si>
  <si>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</si>
  <si>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</si>
  <si>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</si>
  <si>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</si>
  <si>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</si>
  <si>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</si>
  <si>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</si>
  <si>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</si>
  <si>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</si>
  <si>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</si>
  <si>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</si>
  <si>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</si>
  <si>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</si>
  <si>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</si>
  <si>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</si>
  <si>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</si>
  <si>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</si>
  <si>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</si>
  <si>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</si>
  <si>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</si>
  <si>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</si>
  <si>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</si>
  <si>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</si>
  <si>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</si>
  <si>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</si>
  <si>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</si>
  <si>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</si>
  <si>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</si>
  <si>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</si>
  <si>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</si>
  <si>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</si>
  <si>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</si>
  <si>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</si>
  <si>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</si>
  <si>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</si>
  <si>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</si>
  <si>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</si>
  <si>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</si>
  <si>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</si>
  <si>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</si>
  <si>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</si>
  <si>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</si>
  <si>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</si>
  <si>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</si>
  <si>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</si>
  <si>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</si>
  <si>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</si>
  <si>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</si>
  <si>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</si>
  <si>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</si>
  <si>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</si>
  <si>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</si>
  <si>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</si>
  <si>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</si>
  <si>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</si>
  <si>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</si>
  <si>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</si>
  <si>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</si>
  <si>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</si>
  <si>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</si>
  <si>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</si>
  <si>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</si>
  <si>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</si>
  <si>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</si>
  <si>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</si>
  <si>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</si>
  <si>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</si>
  <si>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</si>
  <si>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</si>
  <si>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</si>
  <si>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</si>
  <si>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</si>
  <si>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</si>
  <si>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</si>
  <si>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</si>
  <si>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</si>
  <si>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</si>
  <si>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</si>
  <si>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</si>
  <si>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</si>
  <si>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</si>
  <si>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</si>
  <si>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</si>
  <si>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</si>
  <si>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</si>
  <si>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</si>
  <si>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</si>
  <si>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</si>
  <si>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</si>
  <si>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</si>
  <si>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</si>
  <si>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</si>
  <si>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</si>
  <si>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</si>
  <si>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</si>
  <si>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</si>
  <si>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</si>
  <si>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</si>
  <si>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</si>
  <si>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</si>
  <si>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</si>
  <si>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</si>
  <si>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</si>
  <si>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</si>
  <si>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</si>
  <si>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</si>
  <si>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</si>
  <si>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</si>
  <si>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</si>
  <si>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</si>
  <si>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</si>
  <si>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</si>
  <si>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</si>
  <si>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</si>
  <si>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</si>
  <si>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</si>
  <si>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</si>
  <si>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</si>
  <si>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</si>
  <si>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</si>
  <si>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</si>
  <si>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</si>
  <si>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</si>
  <si>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</si>
  <si>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</si>
  <si>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</si>
  <si>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</si>
  <si>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</si>
  <si>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</si>
  <si>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</si>
  <si>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</si>
  <si>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</si>
  <si>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</si>
  <si>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</si>
  <si>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</si>
  <si>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</si>
  <si>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</si>
  <si>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</si>
  <si>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</si>
  <si>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</si>
  <si>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</si>
  <si>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</si>
  <si>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</si>
  <si>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</si>
  <si>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</si>
  <si>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</si>
  <si>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</si>
  <si>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</si>
  <si>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</si>
  <si>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</si>
  <si>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</si>
  <si>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</si>
  <si>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</si>
  <si>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</si>
  <si>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</si>
  <si>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</si>
  <si>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</si>
  <si>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</si>
  <si>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</si>
  <si>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</si>
  <si>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</si>
  <si>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</si>
  <si>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</si>
  <si>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</si>
  <si>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</si>
  <si>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</si>
  <si>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</si>
  <si>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</si>
  <si>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</si>
  <si>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</si>
  <si>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</si>
  <si>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</si>
  <si>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</si>
  <si>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</si>
  <si>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</si>
  <si>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</si>
  <si>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</si>
  <si>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</si>
  <si>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</si>
  <si>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</si>
  <si>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</si>
  <si>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</si>
  <si>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</si>
  <si>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</si>
  <si>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</si>
  <si>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</si>
  <si>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</si>
  <si>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</si>
  <si>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</si>
  <si>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</si>
  <si>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</si>
  <si>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</si>
  <si>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</si>
  <si>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</si>
  <si>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</si>
  <si>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</si>
  <si>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</si>
  <si>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</si>
  <si>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</si>
  <si>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</si>
  <si>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</si>
  <si>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</si>
  <si>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</si>
  <si>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</si>
  <si>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</si>
  <si>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</si>
  <si>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</si>
  <si>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</si>
  <si>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</si>
  <si>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</si>
  <si>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</si>
  <si>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</si>
  <si>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</si>
  <si>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</si>
  <si>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</si>
  <si>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</si>
  <si>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</si>
  <si>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</si>
  <si>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</si>
  <si>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</si>
  <si>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</si>
  <si>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</si>
  <si>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</si>
  <si>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</si>
  <si>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</si>
  <si>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</si>
  <si>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</si>
  <si>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</si>
  <si>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</si>
  <si>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</si>
  <si>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</si>
  <si>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</si>
  <si>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</si>
  <si>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</si>
  <si>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</si>
  <si>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</si>
  <si>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</si>
  <si>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</si>
  <si>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</si>
  <si>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</si>
  <si>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</si>
  <si>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</si>
  <si>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</si>
  <si>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</si>
  <si>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</si>
  <si>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</si>
  <si>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</si>
  <si>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</si>
  <si>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</si>
  <si>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</si>
  <si>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</si>
  <si>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</si>
  <si>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</si>
  <si>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</si>
  <si>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</si>
  <si>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</si>
  <si>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</si>
  <si>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</si>
  <si>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</si>
  <si>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</si>
  <si>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</si>
  <si>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</si>
  <si>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</si>
  <si>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</si>
  <si>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</si>
  <si>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</si>
  <si>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</si>
  <si>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</si>
  <si>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</si>
  <si>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</si>
  <si>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</si>
  <si>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</si>
  <si>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</si>
  <si>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</si>
  <si>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</si>
  <si>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</si>
  <si>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</si>
  <si>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</si>
  <si>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</si>
  <si>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</si>
  <si>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</si>
  <si>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</si>
  <si>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</si>
  <si>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</si>
  <si>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</si>
  <si>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</si>
  <si>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</si>
  <si>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</si>
  <si>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</si>
  <si>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</si>
  <si>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</si>
  <si>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</si>
  <si>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</si>
  <si>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</si>
  <si>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</si>
  <si>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</si>
  <si>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</si>
  <si>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</si>
  <si>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</si>
  <si>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</si>
  <si>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</si>
  <si>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</si>
  <si>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</si>
  <si>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</si>
  <si>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</si>
  <si>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</si>
  <si>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</si>
  <si>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</si>
  <si>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</si>
  <si>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</si>
  <si>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</si>
  <si>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</si>
  <si>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</si>
  <si>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</si>
  <si>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</si>
  <si>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</si>
  <si>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</si>
  <si>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</si>
  <si>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</si>
  <si>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</si>
  <si>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</si>
  <si>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</si>
  <si>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</si>
  <si>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</si>
  <si>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</si>
  <si>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</si>
  <si>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</si>
  <si>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</si>
  <si>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</si>
  <si>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</si>
  <si>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</si>
  <si>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</si>
  <si>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</si>
  <si>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</si>
  <si>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</si>
  <si>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</si>
  <si>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</si>
  <si>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</si>
  <si>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</si>
  <si>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</si>
  <si>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</si>
  <si>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</si>
  <si>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</si>
  <si>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</si>
  <si>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</si>
  <si>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</si>
  <si>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</si>
  <si>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</si>
  <si>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</si>
  <si>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</si>
  <si>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</si>
  <si>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</si>
  <si>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</si>
  <si>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</si>
  <si>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</si>
  <si>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</si>
  <si>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</si>
  <si>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</si>
  <si>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</si>
  <si>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</si>
  <si>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</si>
  <si>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</si>
  <si>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</si>
  <si>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</si>
  <si>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</si>
  <si>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</si>
  <si>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</si>
  <si>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</si>
  <si>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</si>
  <si>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</si>
  <si>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</si>
  <si>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</si>
  <si>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</si>
  <si>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</si>
  <si>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</si>
  <si>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</si>
  <si>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</si>
  <si>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</si>
  <si>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</si>
  <si>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</si>
  <si>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</si>
  <si>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</si>
  <si>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</si>
  <si>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</si>
  <si>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</si>
  <si>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</si>
  <si>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</si>
  <si>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</si>
  <si>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</si>
  <si>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</si>
  <si>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</si>
  <si>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</si>
  <si>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</si>
  <si>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</si>
  <si>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</si>
  <si>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</si>
  <si>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</si>
  <si>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</si>
  <si>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</si>
  <si>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</si>
  <si>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</si>
  <si>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</si>
  <si>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</si>
  <si>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</si>
  <si>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</si>
  <si>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</si>
  <si>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</si>
  <si>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</si>
  <si>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</si>
  <si>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</si>
  <si>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</si>
  <si>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</si>
  <si>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</si>
  <si>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</si>
  <si>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</si>
  <si>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</si>
  <si>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</si>
  <si>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</si>
  <si>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</si>
  <si>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</si>
  <si>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</si>
  <si>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</si>
  <si>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</si>
  <si>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</si>
  <si>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</si>
  <si>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</si>
  <si>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</si>
  <si>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</si>
  <si>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</si>
  <si>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</si>
  <si>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</si>
  <si>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</si>
  <si>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</si>
  <si>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</si>
  <si>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</si>
  <si>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</si>
  <si>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</si>
  <si>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</si>
  <si>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</si>
  <si>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</si>
  <si>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</si>
  <si>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</si>
  <si>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</si>
  <si>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</si>
  <si>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</si>
  <si>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</si>
  <si>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</si>
  <si>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</si>
  <si>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</si>
  <si>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</si>
  <si>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</si>
  <si>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</si>
  <si>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</si>
  <si>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</si>
  <si>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</si>
  <si>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</si>
  <si>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</si>
  <si>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</si>
  <si>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</si>
  <si>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</si>
  <si>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</si>
  <si>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</si>
  <si>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</si>
  <si>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</si>
  <si>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</si>
  <si>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</si>
  <si>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</si>
  <si>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</si>
  <si>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</si>
  <si>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</si>
  <si>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</si>
  <si>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</si>
  <si>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</si>
  <si>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</si>
  <si>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</si>
  <si>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</si>
  <si>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</si>
  <si>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</si>
  <si>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</si>
  <si>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</si>
  <si>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</si>
  <si>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</si>
  <si>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</si>
  <si>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</si>
  <si>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</si>
  <si>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</si>
  <si>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</si>
  <si>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</si>
  <si>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</si>
  <si>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</si>
  <si>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</si>
  <si>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</si>
  <si>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</si>
  <si>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</si>
  <si>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</si>
  <si>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</si>
  <si>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</si>
  <si>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</si>
  <si>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</si>
  <si>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</si>
  <si>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</si>
  <si>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</si>
  <si>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</si>
  <si>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</si>
  <si>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</si>
  <si>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</si>
  <si>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</si>
  <si>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</si>
  <si>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</si>
  <si>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</si>
  <si>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</si>
  <si>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</si>
  <si>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</si>
  <si>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</si>
  <si>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</si>
  <si>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</si>
  <si>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</si>
  <si>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</si>
  <si>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</si>
  <si>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</si>
  <si>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</si>
  <si>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</si>
  <si>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</si>
  <si>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</si>
  <si>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</si>
  <si>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</si>
  <si>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</si>
  <si>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</si>
  <si>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</si>
  <si>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</si>
  <si>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</si>
  <si>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</si>
  <si>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</si>
  <si>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</si>
  <si>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</si>
  <si>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</si>
  <si>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</si>
  <si>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</si>
  <si>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</si>
  <si>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</si>
  <si>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</si>
  <si>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</si>
  <si>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</si>
  <si>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</si>
  <si>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</si>
  <si>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</si>
  <si>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</si>
  <si>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</si>
  <si>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</si>
  <si>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</si>
  <si>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</si>
  <si>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</si>
  <si>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</si>
  <si>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</si>
  <si>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</si>
  <si>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</si>
  <si>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</si>
  <si>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</si>
  <si>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</si>
  <si>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</si>
  <si>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</si>
  <si>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</si>
  <si>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</si>
  <si>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</si>
  <si>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</si>
  <si>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</si>
  <si>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</si>
  <si>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</si>
  <si>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</si>
  <si>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</si>
  <si>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</si>
  <si>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</si>
  <si>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</si>
  <si>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</si>
  <si>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</si>
  <si>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</si>
  <si>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</si>
  <si>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</si>
  <si>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</si>
  <si>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</si>
  <si>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</si>
  <si>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</si>
  <si>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</si>
  <si>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</si>
  <si>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</si>
  <si>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</si>
  <si>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</si>
  <si>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</si>
  <si>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</si>
  <si>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</si>
  <si>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</si>
  <si>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</si>
  <si>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</si>
  <si>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</si>
  <si>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</si>
  <si>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</si>
  <si>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</si>
  <si>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</si>
  <si>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</si>
  <si>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</si>
  <si>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</si>
  <si>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</si>
  <si>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</si>
  <si>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</si>
  <si>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</si>
  <si>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</si>
  <si>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</si>
  <si>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</si>
  <si>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</si>
  <si>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</si>
  <si>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</si>
  <si>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</si>
  <si>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</si>
  <si>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</si>
  <si>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</si>
  <si>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</si>
  <si>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</si>
  <si>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</si>
  <si>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</si>
  <si>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</si>
  <si>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</si>
  <si>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</si>
  <si>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</si>
  <si>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</si>
  <si>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</si>
  <si>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</si>
  <si>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</si>
  <si>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</si>
  <si>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</si>
  <si>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</si>
  <si>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</si>
  <si>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</si>
  <si>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</si>
  <si>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</si>
  <si>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</si>
  <si>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</si>
  <si>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</si>
  <si>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</si>
  <si>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</si>
  <si>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</si>
  <si>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</si>
  <si>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</si>
  <si>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</si>
  <si>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</si>
  <si>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</si>
  <si>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</si>
  <si>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</si>
  <si>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</si>
  <si>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</si>
  <si>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</si>
  <si>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</si>
  <si>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</si>
  <si>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</si>
  <si>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</si>
  <si>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</si>
  <si>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</si>
  <si>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</si>
  <si>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</si>
  <si>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</si>
  <si>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</si>
  <si>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</si>
  <si>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</si>
  <si>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</si>
  <si>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</si>
  <si>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</si>
  <si>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</si>
  <si>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</si>
  <si>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</si>
  <si>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</si>
  <si>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</si>
  <si>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</si>
  <si>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</si>
  <si>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</si>
  <si>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</si>
  <si>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</si>
  <si>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</si>
  <si>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</si>
  <si>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</si>
  <si>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</si>
  <si>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</si>
  <si>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</si>
  <si>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</si>
  <si>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</si>
  <si>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</si>
  <si>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</si>
  <si>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</si>
  <si>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</si>
  <si>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</si>
  <si>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</si>
  <si>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</si>
  <si>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</si>
  <si>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</si>
  <si>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</si>
  <si>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</si>
  <si>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</si>
  <si>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</si>
  <si>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</si>
  <si>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</si>
  <si>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</si>
  <si>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</si>
  <si>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</si>
  <si>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</si>
  <si>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</si>
  <si>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</si>
  <si>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</si>
  <si>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</si>
  <si>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</si>
  <si>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</si>
  <si>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</si>
  <si>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</si>
  <si>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</si>
  <si>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</si>
  <si>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</si>
  <si>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</si>
  <si>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</si>
  <si>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</si>
  <si>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</si>
  <si>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</si>
  <si>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</si>
  <si>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</si>
  <si>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</si>
  <si>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</si>
  <si>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</si>
  <si>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</si>
  <si>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</si>
  <si>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</si>
  <si>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</si>
  <si>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</si>
  <si>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</si>
  <si>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</si>
  <si>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</si>
  <si>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</si>
  <si>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</si>
  <si>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</si>
  <si>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</si>
  <si>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</si>
  <si>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</si>
  <si>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</si>
  <si>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</si>
  <si>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</si>
  <si>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</si>
  <si>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</si>
  <si>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</si>
  <si>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</si>
  <si>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</si>
  <si>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</si>
  <si>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</si>
  <si>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</si>
  <si>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</si>
  <si>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</si>
  <si>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</si>
  <si>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</si>
  <si>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</si>
  <si>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</si>
  <si>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</si>
  <si>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</si>
  <si>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</si>
  <si>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</si>
  <si>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</si>
  <si>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</si>
  <si>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</si>
  <si>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</si>
  <si>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</si>
  <si>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</si>
  <si>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</si>
  <si>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</si>
  <si>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</si>
  <si>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</si>
  <si>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</si>
  <si>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</si>
  <si>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</si>
  <si>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</si>
  <si>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</si>
  <si>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</si>
  <si>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</si>
  <si>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</si>
  <si>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</si>
  <si>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</si>
  <si>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</si>
  <si>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</si>
  <si>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</si>
  <si>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</si>
  <si>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</si>
  <si>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</si>
  <si>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</si>
  <si>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</si>
  <si>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</si>
  <si>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</si>
  <si>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</si>
  <si>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</si>
  <si>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</si>
  <si>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</si>
  <si>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</si>
  <si>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</si>
  <si>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</si>
  <si>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</si>
  <si>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</si>
  <si>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</si>
  <si>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</si>
  <si>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</si>
  <si>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</si>
  <si>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</si>
  <si>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</si>
  <si>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</si>
  <si>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</si>
  <si>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</si>
  <si>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</si>
  <si>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</si>
  <si>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</si>
  <si>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</si>
  <si>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</si>
  <si>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</si>
  <si>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</si>
  <si>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</si>
  <si>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</si>
  <si>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</si>
  <si>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</si>
  <si>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</si>
  <si>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</si>
  <si>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</si>
  <si>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</si>
  <si>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</si>
  <si>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</si>
  <si>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</si>
  <si>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</si>
  <si>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</si>
  <si>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</si>
  <si>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</si>
  <si>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</si>
  <si>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</si>
  <si>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</si>
  <si>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</si>
  <si>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</si>
  <si>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</si>
  <si>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</si>
  <si>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</si>
  <si>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</si>
  <si>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</si>
  <si>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</si>
  <si>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</si>
  <si>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</si>
  <si>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</si>
  <si>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</si>
  <si>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</si>
  <si>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</si>
  <si>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</si>
  <si>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</si>
  <si>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</si>
  <si>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</si>
  <si>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</si>
  <si>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</si>
  <si>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</si>
  <si>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</si>
  <si>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</si>
  <si>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</si>
  <si>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</si>
  <si>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</si>
  <si>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</si>
  <si>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</si>
  <si>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</si>
  <si>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</si>
  <si>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</si>
  <si>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</si>
  <si>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</si>
  <si>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</si>
  <si>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</si>
  <si>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</si>
  <si>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</si>
  <si>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</si>
  <si>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</si>
  <si>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</si>
  <si>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</si>
  <si>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</si>
  <si>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</si>
  <si>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</si>
  <si>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</si>
  <si>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</si>
  <si>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</si>
  <si>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</si>
  <si>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</si>
  <si>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</si>
  <si>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</si>
  <si>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</si>
  <si>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</si>
  <si>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</si>
  <si>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</si>
  <si>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</si>
  <si>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</si>
  <si>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</si>
  <si>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</si>
  <si>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</si>
  <si>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</si>
  <si>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</si>
  <si>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</si>
  <si>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</si>
  <si>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</si>
  <si>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</si>
  <si>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</si>
  <si>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</si>
  <si>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</si>
  <si>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</si>
  <si>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</si>
  <si>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</si>
  <si>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</si>
  <si>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</si>
  <si>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</si>
  <si>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</si>
  <si>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</si>
  <si>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</si>
  <si>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</si>
  <si>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</si>
  <si>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</si>
  <si>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</si>
  <si>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</si>
  <si>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</si>
  <si>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</si>
  <si>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</si>
  <si>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</si>
  <si>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</si>
  <si>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</si>
  <si>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</si>
  <si>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</si>
  <si>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</si>
  <si>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</si>
  <si>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</si>
  <si>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</si>
  <si>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</si>
  <si>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</si>
  <si>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</si>
  <si>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</si>
  <si>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</si>
  <si>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</si>
  <si>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</si>
  <si>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</si>
  <si>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</si>
  <si>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</si>
  <si>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</si>
  <si>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</si>
  <si>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</si>
  <si>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</si>
  <si>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</si>
  <si>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</si>
  <si>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</si>
  <si>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</si>
  <si>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</si>
  <si>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</si>
  <si>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</si>
  <si>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</si>
  <si>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</si>
  <si>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</si>
  <si>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</si>
  <si>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</si>
  <si>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</si>
  <si>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</si>
  <si>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</si>
  <si>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</si>
  <si>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</si>
  <si>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</si>
  <si>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</si>
  <si>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</si>
  <si>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</si>
  <si>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</si>
  <si>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</si>
  <si>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</si>
  <si>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</si>
  <si>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</si>
  <si>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</si>
  <si>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</si>
  <si>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</si>
  <si>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</si>
  <si>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</si>
  <si>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</si>
  <si>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</si>
  <si>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</si>
  <si>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</si>
  <si>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</si>
  <si>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</si>
  <si>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</si>
  <si>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</si>
  <si>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</si>
  <si>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</si>
  <si>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</si>
  <si>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</si>
  <si>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</si>
  <si>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</si>
  <si>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</si>
  <si>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</si>
  <si>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</si>
  <si>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</si>
  <si>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</si>
  <si>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</si>
  <si>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</si>
  <si>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</si>
  <si>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</si>
  <si>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</si>
  <si>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</si>
  <si>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</si>
  <si>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</si>
  <si>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</si>
  <si>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</si>
  <si>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</si>
  <si>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</si>
  <si>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</si>
  <si>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</si>
  <si>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</si>
  <si>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</si>
  <si>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</si>
  <si>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</si>
  <si>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</si>
  <si>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</si>
  <si>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</si>
  <si>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</si>
  <si>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</si>
  <si>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</si>
  <si>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</si>
  <si>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</si>
  <si>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</si>
  <si>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</si>
  <si>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</si>
  <si>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</si>
  <si>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</si>
  <si>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</si>
  <si>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</si>
  <si>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</si>
  <si>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</si>
  <si>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</si>
  <si>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</si>
  <si>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</si>
  <si>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</si>
  <si>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</si>
  <si>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</si>
  <si>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</si>
  <si>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</si>
  <si>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</si>
  <si>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</si>
  <si>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</si>
  <si>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</si>
  <si>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</si>
  <si>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</si>
  <si>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</si>
  <si>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</si>
  <si>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</si>
  <si>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</si>
  <si>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</si>
  <si>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</si>
  <si>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</si>
  <si>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</si>
  <si>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</si>
  <si>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</si>
  <si>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</si>
  <si>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</si>
  <si>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</si>
  <si>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</si>
  <si>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</si>
  <si>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</si>
  <si>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</si>
  <si>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</si>
  <si>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</si>
  <si>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</si>
  <si>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</si>
  <si>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</si>
  <si>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</si>
  <si>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</si>
  <si>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</si>
  <si>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</si>
  <si>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</si>
  <si>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</si>
  <si>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</si>
  <si>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</si>
  <si>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</si>
  <si>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</si>
  <si>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</si>
  <si>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</si>
  <si>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</si>
  <si>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</si>
  <si>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</si>
  <si>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</si>
  <si>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</si>
  <si>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</si>
  <si>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</si>
  <si>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</si>
  <si>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</si>
  <si>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</si>
  <si>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</si>
  <si>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</si>
  <si>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</si>
  <si>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</si>
  <si>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</si>
  <si>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</si>
  <si>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</si>
  <si>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</si>
  <si>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</si>
  <si>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</si>
  <si>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</si>
  <si>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</si>
  <si>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</si>
  <si>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</si>
  <si>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</si>
  <si>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</si>
  <si>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</si>
  <si>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</si>
  <si>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</si>
  <si>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</si>
  <si>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</si>
  <si>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</si>
  <si>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</si>
  <si>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</si>
  <si>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</si>
  <si>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</si>
  <si>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</si>
  <si>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</si>
  <si>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</si>
  <si>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</si>
  <si>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</si>
  <si>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</si>
  <si>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</si>
  <si>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</si>
  <si>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</si>
  <si>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</si>
  <si>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</si>
  <si>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</si>
  <si>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</si>
  <si>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</si>
  <si>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</si>
  <si>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</si>
  <si>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</si>
  <si>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</si>
  <si>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</si>
  <si>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</si>
  <si>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</si>
  <si>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</si>
  <si>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</si>
  <si>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</si>
  <si>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</si>
  <si>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</si>
  <si>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</si>
  <si>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</si>
  <si>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</si>
  <si>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</si>
  <si>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</si>
  <si>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</si>
  <si>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</si>
  <si>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</si>
  <si>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</si>
  <si>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</si>
  <si>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</si>
  <si>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</si>
  <si>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</si>
  <si>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</si>
  <si>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</si>
  <si>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</si>
  <si>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</si>
  <si>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</si>
  <si>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</si>
  <si>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</si>
  <si>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</si>
  <si>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</si>
  <si>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</si>
  <si>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</si>
  <si>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</si>
  <si>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</si>
  <si>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</si>
  <si>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</si>
  <si>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</si>
  <si>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</si>
  <si>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</si>
  <si>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</si>
  <si>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</si>
  <si>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</si>
  <si>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</si>
  <si>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</si>
  <si>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</si>
  <si>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</si>
  <si>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</si>
  <si>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</si>
  <si>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</si>
  <si>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</si>
  <si>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</si>
  <si>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</si>
  <si>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</si>
  <si>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</si>
  <si>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</si>
  <si>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</si>
  <si>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</si>
  <si>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</si>
  <si>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</si>
  <si>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</si>
  <si>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</si>
  <si>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</si>
  <si>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</si>
  <si>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</si>
  <si>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</si>
  <si>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</si>
  <si>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</si>
  <si>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</si>
  <si>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</si>
  <si>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</si>
  <si>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</si>
  <si>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</si>
  <si>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</si>
  <si>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</si>
  <si>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</si>
  <si>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</si>
  <si>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</si>
  <si>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</si>
  <si>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</si>
  <si>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</si>
  <si>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</si>
  <si>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</si>
  <si>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</si>
  <si>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</si>
  <si>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</si>
  <si>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</si>
  <si>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</si>
  <si>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</si>
  <si>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</si>
  <si>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</si>
  <si>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</si>
  <si>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</si>
  <si>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</si>
  <si>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</si>
  <si>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</si>
  <si>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</si>
  <si>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</si>
  <si>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</si>
  <si>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</si>
  <si>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</si>
  <si>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</si>
  <si>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</si>
  <si>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</si>
  <si>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</si>
  <si>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</si>
  <si>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</si>
  <si>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</si>
  <si>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</si>
  <si>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</si>
  <si>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</si>
  <si>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</si>
  <si>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</si>
  <si>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</si>
  <si>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</si>
  <si>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</si>
  <si>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</si>
  <si>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</si>
  <si>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</si>
  <si>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</si>
  <si>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</si>
  <si>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</si>
  <si>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</si>
  <si>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</si>
  <si>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</si>
  <si>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</si>
  <si>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</si>
  <si>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</si>
  <si>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</si>
  <si>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</si>
  <si>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</si>
  <si>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</si>
  <si>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</si>
  <si>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</si>
  <si>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</si>
  <si>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</si>
  <si>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</si>
  <si>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</si>
  <si>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</si>
  <si>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</si>
  <si>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</si>
  <si>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</si>
  <si>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</si>
  <si>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</si>
  <si>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</si>
  <si>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</si>
  <si>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</si>
  <si>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</si>
  <si>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</si>
  <si>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</si>
  <si>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</si>
  <si>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</si>
  <si>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</si>
  <si>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</si>
  <si>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</si>
  <si>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</si>
  <si>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</si>
  <si>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</si>
  <si>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</si>
  <si>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</si>
  <si>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</si>
  <si>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</si>
  <si>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</si>
  <si>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</si>
  <si>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</si>
  <si>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</si>
  <si>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</si>
  <si>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</si>
  <si>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</si>
  <si>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</si>
  <si>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</si>
  <si>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</si>
  <si>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</si>
  <si>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</si>
  <si>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</si>
  <si>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</si>
  <si>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</si>
  <si>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</si>
  <si>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</si>
  <si>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</si>
  <si>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</si>
  <si>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</si>
  <si>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</si>
  <si>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</si>
  <si>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</si>
  <si>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</si>
  <si>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</si>
  <si>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</si>
  <si>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</si>
  <si>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</si>
  <si>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</si>
  <si>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</si>
  <si>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</si>
  <si>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</si>
  <si>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</si>
  <si>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</si>
  <si>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</si>
  <si>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</si>
  <si>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</si>
  <si>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</si>
  <si>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</si>
  <si>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</si>
  <si>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</si>
  <si>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</si>
  <si>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</si>
  <si>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</si>
  <si>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</si>
  <si>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</si>
  <si>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</si>
  <si>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</si>
  <si>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</si>
  <si>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</si>
  <si>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</si>
  <si>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</si>
  <si>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</si>
  <si>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</si>
  <si>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</si>
  <si>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</si>
  <si>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</si>
  <si>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</si>
  <si>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</si>
  <si>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</si>
  <si>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</si>
  <si>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</si>
  <si>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</si>
  <si>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</si>
  <si>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</si>
  <si>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</si>
  <si>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</si>
  <si>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</si>
  <si>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</si>
  <si>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</si>
  <si>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</si>
  <si>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</si>
  <si>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</si>
  <si>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</si>
  <si>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</si>
  <si>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</si>
  <si>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</si>
  <si>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</si>
  <si>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</si>
  <si>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</si>
  <si>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</si>
  <si>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</si>
  <si>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</si>
  <si>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</si>
  <si>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</si>
  <si>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</si>
  <si>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</si>
  <si>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</si>
  <si>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</si>
  <si>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</si>
  <si>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</si>
  <si>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</si>
  <si>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</si>
  <si>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</si>
  <si>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</si>
  <si>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</si>
  <si>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</si>
  <si>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</si>
  <si>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</si>
  <si>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</si>
  <si>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</si>
  <si>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</si>
  <si>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</si>
  <si>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</si>
  <si>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</si>
  <si>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</si>
  <si>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</si>
  <si>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</si>
  <si>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</si>
  <si>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</si>
  <si>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</si>
  <si>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</si>
  <si>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</si>
  <si>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</si>
  <si>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</si>
  <si>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</si>
  <si>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</si>
  <si>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</si>
  <si>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</si>
  <si>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</si>
  <si>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</si>
  <si>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</si>
  <si>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</si>
  <si>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</si>
  <si>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</si>
  <si>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</si>
  <si>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</si>
  <si>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</si>
  <si>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</si>
  <si>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</si>
  <si>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</si>
  <si>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</si>
  <si>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</si>
  <si>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</si>
  <si>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</si>
  <si>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</si>
  <si>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</si>
  <si>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</si>
  <si>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</si>
  <si>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</si>
  <si>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</si>
  <si>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</si>
  <si>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</si>
  <si>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</si>
  <si>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</si>
  <si>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</si>
  <si>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</si>
  <si>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</si>
  <si>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</si>
  <si>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</si>
  <si>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</si>
  <si>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</si>
  <si>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</si>
  <si>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</si>
  <si>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</si>
  <si>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</si>
  <si>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</si>
  <si>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</si>
  <si>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</si>
  <si>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</si>
  <si>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</si>
  <si>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</si>
  <si>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</si>
  <si>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</si>
  <si>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</si>
  <si>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</si>
  <si>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</si>
  <si>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</si>
  <si>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</si>
  <si>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</si>
  <si>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</si>
  <si>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</si>
  <si>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</si>
  <si>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</si>
  <si>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</si>
  <si>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</si>
  <si>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</si>
  <si>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</si>
  <si>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</si>
  <si>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</si>
  <si>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</si>
  <si>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</si>
  <si>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</si>
  <si>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</si>
  <si>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</si>
  <si>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</si>
  <si>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</si>
  <si>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</si>
  <si>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</si>
  <si>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</si>
  <si>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</si>
  <si>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</si>
  <si>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</si>
  <si>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</si>
  <si>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</si>
  <si>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</si>
  <si>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</si>
  <si>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</si>
  <si>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</si>
  <si>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</si>
  <si>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</si>
  <si>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</si>
  <si>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</si>
  <si>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</si>
  <si>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</si>
  <si>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</si>
  <si>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</si>
  <si>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</si>
  <si>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</si>
  <si>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</si>
  <si>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</si>
  <si>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</si>
  <si>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</si>
  <si>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</si>
  <si>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</si>
  <si>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</si>
  <si>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</si>
  <si>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</si>
  <si>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</si>
  <si>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</si>
  <si>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</si>
  <si>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</si>
  <si>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</si>
  <si>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</si>
  <si>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</si>
  <si>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</si>
  <si>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</si>
  <si>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</si>
  <si>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</si>
  <si>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</si>
  <si>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</si>
  <si>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</si>
  <si>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</si>
  <si>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</si>
  <si>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</si>
  <si>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</si>
  <si>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</si>
  <si>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</si>
  <si>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</si>
  <si>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</si>
  <si>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</si>
  <si>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</si>
  <si>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</si>
  <si>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</si>
  <si>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</si>
  <si>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</si>
  <si>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</si>
  <si>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</si>
  <si>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</si>
  <si>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</si>
  <si>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</si>
  <si>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</si>
  <si>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</si>
  <si>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</si>
  <si>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</si>
  <si>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</si>
  <si>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</si>
  <si>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</si>
  <si>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</si>
  <si>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</si>
  <si>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</si>
  <si>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</si>
  <si>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</si>
  <si>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</si>
  <si>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</si>
  <si>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</si>
  <si>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</si>
  <si>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</si>
  <si>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</si>
  <si>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</si>
  <si>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</si>
  <si>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</si>
  <si>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</si>
  <si>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</si>
  <si>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</si>
  <si>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</si>
  <si>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</si>
  <si>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</si>
  <si>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</si>
  <si>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</si>
  <si>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</si>
  <si>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</si>
  <si>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</si>
  <si>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</si>
  <si>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</si>
  <si>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</si>
  <si>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</si>
  <si>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</si>
  <si>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</si>
  <si>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</si>
  <si>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</si>
  <si>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</si>
  <si>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</si>
  <si>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</si>
  <si>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</si>
  <si>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</si>
  <si>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</si>
  <si>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</si>
  <si>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</si>
  <si>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</si>
  <si>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</si>
  <si>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</si>
  <si>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</si>
  <si>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</si>
  <si>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</si>
  <si>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</si>
  <si>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</si>
  <si>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</si>
  <si>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</si>
  <si>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</si>
  <si>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</si>
  <si>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</si>
  <si>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</si>
  <si>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</si>
  <si>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</si>
  <si>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</si>
  <si>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</si>
  <si>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</si>
  <si>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</si>
  <si>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</si>
  <si>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</si>
  <si>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</si>
  <si>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</si>
  <si>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</si>
  <si>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</si>
  <si>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</si>
  <si>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</si>
  <si>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</si>
  <si>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</si>
  <si>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</si>
  <si>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</si>
  <si>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</si>
  <si>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</si>
  <si>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</si>
  <si>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</si>
  <si>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</si>
  <si>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</si>
  <si>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</si>
  <si>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</si>
  <si>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</si>
  <si>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</si>
  <si>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</si>
  <si>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</si>
  <si>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</si>
  <si>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</si>
  <si>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</si>
  <si>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</si>
  <si>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</si>
  <si>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</si>
  <si>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</si>
  <si>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</si>
  <si>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</si>
  <si>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</si>
  <si>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</si>
  <si>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</si>
  <si>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</si>
  <si>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</si>
  <si>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</si>
  <si>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</si>
  <si>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</si>
  <si>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</si>
  <si>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</si>
  <si>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</si>
  <si>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</si>
  <si>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</si>
  <si>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</si>
  <si>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</si>
  <si>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</si>
  <si>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</si>
  <si>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</si>
  <si>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</si>
  <si>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</si>
  <si>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</si>
  <si>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</si>
  <si>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</si>
  <si>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</si>
  <si>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</si>
  <si>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</si>
  <si>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</si>
  <si>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</si>
  <si>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</si>
  <si>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</si>
  <si>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</si>
  <si>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</si>
  <si>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</si>
  <si>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</si>
  <si>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</si>
  <si>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</si>
  <si>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</si>
  <si>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</si>
  <si>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</si>
  <si>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</si>
  <si>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</si>
  <si>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</si>
  <si>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</si>
  <si>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</si>
  <si>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</si>
  <si>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</si>
  <si>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</si>
  <si>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</si>
  <si>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</si>
  <si>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</si>
  <si>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</si>
  <si>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</si>
  <si>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</si>
  <si>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</si>
  <si>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</si>
  <si>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</si>
  <si>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</si>
  <si>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</si>
  <si>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</si>
  <si>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</si>
  <si>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</si>
  <si>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</si>
  <si>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</si>
  <si>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</si>
  <si>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</si>
  <si>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</si>
  <si>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</si>
  <si>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</si>
  <si>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</si>
  <si>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</si>
  <si>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</si>
  <si>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</si>
  <si>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</si>
  <si>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</si>
  <si>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</si>
  <si>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</si>
  <si>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</si>
  <si>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</si>
  <si>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</si>
  <si>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</si>
  <si>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</si>
  <si>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</si>
  <si>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</si>
  <si>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</si>
  <si>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</si>
  <si>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</si>
  <si>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</si>
  <si>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</si>
  <si>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</si>
  <si>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</si>
  <si>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</si>
  <si>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</si>
  <si>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</si>
  <si>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</si>
  <si>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</si>
  <si>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</si>
  <si>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</si>
  <si>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</si>
  <si>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</si>
  <si>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</si>
  <si>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</si>
  <si>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</si>
  <si>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</si>
  <si>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</si>
  <si>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</si>
  <si>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</si>
  <si>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</si>
  <si>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</si>
  <si>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</si>
  <si>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</si>
  <si>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</si>
  <si>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</si>
  <si>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</si>
  <si>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</si>
  <si>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</si>
  <si>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</si>
  <si>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</si>
  <si>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</si>
  <si>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</si>
  <si>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</si>
  <si>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</si>
  <si>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</si>
  <si>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</si>
  <si>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</si>
  <si>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</si>
  <si>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</si>
  <si>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</si>
  <si>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</si>
  <si>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</si>
  <si>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</si>
  <si>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</si>
  <si>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</si>
  <si>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</si>
  <si>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</si>
  <si>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</si>
  <si>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</si>
  <si>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</si>
  <si>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</si>
  <si>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</si>
  <si>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</si>
  <si>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</si>
  <si>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</si>
  <si>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</si>
  <si>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</si>
  <si>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</si>
  <si>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</si>
  <si>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</si>
  <si>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</si>
  <si>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</si>
  <si>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</si>
  <si>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</si>
  <si>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</si>
  <si>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</si>
  <si>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</si>
  <si>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</si>
  <si>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</si>
  <si>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</si>
  <si>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</si>
  <si>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</si>
  <si>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</si>
  <si>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</si>
  <si>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</si>
  <si>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</si>
  <si>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</si>
  <si>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</si>
  <si>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</si>
  <si>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</si>
  <si>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</si>
  <si>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</si>
  <si>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</si>
  <si>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</si>
  <si>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</si>
  <si>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</si>
  <si>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</si>
  <si>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</si>
  <si>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</si>
  <si>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</si>
  <si>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</si>
  <si>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</si>
  <si>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</si>
  <si>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</si>
  <si>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</si>
  <si>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</si>
  <si>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</si>
  <si>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</si>
  <si>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</si>
  <si>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</si>
  <si>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</si>
  <si>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</si>
  <si>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</si>
  <si>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</si>
  <si>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</si>
  <si>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</si>
  <si>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</si>
  <si>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</si>
  <si>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</si>
  <si>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</si>
  <si>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</si>
  <si>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</si>
  <si>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</si>
  <si>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</si>
  <si>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</si>
  <si>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</si>
  <si>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</si>
  <si>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</si>
  <si>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</si>
  <si>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</si>
  <si>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</si>
  <si>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</si>
  <si>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</si>
  <si>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</si>
  <si>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</si>
  <si>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</si>
  <si>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</si>
  <si>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</si>
  <si>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</si>
  <si>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</si>
  <si>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</si>
  <si>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</si>
  <si>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</si>
  <si>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</si>
  <si>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</si>
  <si>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</si>
  <si>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</si>
  <si>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</si>
  <si>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</si>
  <si>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</si>
  <si>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</si>
  <si>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</si>
  <si>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</si>
  <si>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</si>
  <si>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</si>
  <si>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</si>
  <si>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</si>
  <si>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</si>
  <si>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</si>
  <si>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</si>
  <si>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</si>
  <si>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</si>
  <si>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</si>
  <si>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</si>
  <si>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</si>
  <si>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</si>
  <si>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</si>
  <si>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</si>
  <si>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</si>
  <si>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</si>
  <si>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</si>
  <si>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</si>
  <si>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</si>
  <si>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</si>
  <si>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</si>
  <si>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</si>
  <si>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</si>
  <si>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</si>
  <si>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</si>
  <si>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</si>
  <si>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</si>
  <si>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</si>
  <si>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</si>
  <si>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</si>
  <si>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</si>
  <si>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</si>
  <si>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</si>
  <si>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</si>
  <si>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</si>
  <si>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</si>
  <si>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</si>
  <si>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</si>
  <si>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</si>
  <si>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</si>
  <si>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</si>
  <si>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</si>
  <si>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</si>
  <si>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</si>
  <si>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</si>
  <si>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</si>
  <si>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</si>
  <si>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</si>
  <si>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</si>
  <si>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</si>
  <si>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</si>
  <si>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</si>
  <si>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</si>
  <si>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</si>
  <si>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</si>
  <si>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</si>
  <si>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</si>
  <si>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</si>
  <si>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</si>
  <si>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</si>
  <si>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</si>
  <si>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</si>
  <si>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</si>
  <si>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</si>
  <si>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</si>
  <si>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</si>
  <si>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</si>
  <si>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</si>
  <si>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</si>
  <si>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</si>
  <si>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</si>
  <si>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</si>
  <si>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</si>
  <si>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</si>
  <si>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</si>
  <si>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</si>
  <si>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</si>
  <si>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</si>
  <si>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</si>
  <si>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</si>
  <si>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</si>
  <si>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</si>
  <si>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</si>
  <si>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</si>
  <si>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</si>
  <si>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</si>
  <si>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</si>
  <si>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</si>
  <si>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</si>
  <si>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</si>
  <si>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</si>
  <si>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</si>
  <si>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</si>
  <si>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</si>
  <si>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</si>
  <si>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</si>
  <si>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</si>
  <si>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</si>
  <si>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</si>
  <si>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</si>
  <si>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</si>
  <si>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</si>
  <si>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</si>
  <si>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</si>
  <si>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</si>
  <si>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</si>
  <si>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</si>
  <si>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</si>
  <si>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</si>
  <si>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</si>
  <si>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</si>
  <si>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</si>
  <si>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</si>
  <si>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</si>
  <si>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</si>
  <si>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</si>
  <si>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</si>
  <si>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</si>
  <si>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</si>
  <si>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</si>
  <si>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</si>
  <si>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</si>
  <si>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</si>
  <si>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</si>
  <si>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</si>
  <si>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</si>
  <si>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</si>
  <si>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</si>
  <si>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</si>
  <si>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</si>
  <si>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</si>
  <si>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</si>
  <si>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</si>
  <si>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</si>
  <si>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</si>
  <si>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</si>
  <si>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</si>
  <si>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</si>
  <si>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</si>
  <si>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</si>
  <si>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</si>
  <si>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</si>
  <si>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</si>
  <si>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</si>
  <si>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</si>
  <si>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</si>
  <si>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</si>
  <si>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</si>
  <si>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</si>
  <si>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</si>
  <si>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</si>
  <si>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</si>
  <si>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</si>
  <si>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</si>
  <si>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</si>
  <si>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</si>
  <si>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</si>
  <si>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</si>
  <si>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</si>
  <si>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</si>
  <si>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</si>
  <si>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</si>
  <si>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</si>
  <si>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</si>
  <si>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</si>
  <si>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</si>
  <si>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</si>
  <si>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</si>
  <si>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</si>
  <si>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</si>
  <si>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</si>
  <si>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</si>
  <si>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</si>
  <si>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</si>
  <si>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</si>
  <si>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</si>
  <si>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</si>
  <si>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</si>
  <si>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</si>
  <si>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</si>
  <si>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</si>
  <si>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</si>
  <si>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</si>
  <si>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</si>
  <si>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</si>
  <si>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</si>
  <si>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</si>
  <si>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</si>
  <si>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</si>
  <si>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</si>
  <si>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</si>
  <si>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</si>
  <si>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</si>
  <si>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</si>
  <si>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</si>
  <si>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</si>
  <si>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</si>
  <si>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</si>
  <si>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</si>
  <si>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</si>
  <si>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</si>
  <si>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</si>
  <si>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</si>
  <si>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</si>
  <si>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</si>
  <si>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</si>
  <si>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</si>
  <si>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</si>
  <si>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</si>
  <si>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</si>
  <si>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</si>
  <si>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</si>
  <si>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</si>
  <si>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</si>
  <si>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</si>
  <si>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</si>
  <si>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</si>
  <si>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</si>
  <si>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</si>
  <si>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</si>
  <si>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</si>
  <si>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</si>
  <si>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</si>
  <si>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</si>
  <si>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</si>
  <si>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</si>
  <si>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</si>
  <si>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</si>
  <si>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</si>
  <si>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</si>
  <si>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</si>
  <si>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</si>
  <si>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</si>
  <si>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</si>
  <si>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</si>
  <si>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</si>
  <si>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</si>
  <si>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</si>
  <si>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</si>
  <si>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</si>
  <si>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</si>
  <si>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</si>
  <si>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</si>
  <si>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</si>
  <si>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</si>
  <si>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</si>
  <si>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</si>
  <si>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</si>
  <si>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</si>
  <si>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</si>
  <si>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</si>
  <si>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</si>
  <si>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</si>
  <si>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</si>
  <si>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</si>
  <si>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</si>
  <si>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</si>
  <si>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</si>
  <si>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</si>
  <si>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</si>
  <si>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</si>
  <si>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</si>
  <si>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</si>
  <si>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</si>
  <si>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</si>
  <si>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</si>
  <si>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</si>
  <si>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</si>
  <si>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</si>
  <si>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</si>
  <si>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</si>
  <si>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</si>
  <si>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</si>
  <si>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</si>
  <si>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</si>
  <si>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</si>
  <si>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</si>
  <si>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</si>
  <si>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</si>
  <si>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</si>
  <si>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</si>
  <si>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</si>
  <si>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</si>
  <si>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</si>
  <si>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</si>
  <si>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</si>
  <si>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</si>
  <si>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</si>
  <si>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</si>
  <si>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</si>
  <si>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</si>
  <si>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</si>
  <si>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</si>
  <si>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</si>
  <si>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</si>
  <si>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</si>
  <si>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</si>
  <si>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</si>
  <si>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</si>
  <si>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</si>
  <si>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</si>
  <si>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</si>
  <si>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</si>
  <si>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</si>
  <si>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</si>
  <si>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</si>
  <si>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</si>
  <si>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</si>
  <si>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</si>
  <si>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</si>
  <si>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</si>
  <si>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</si>
  <si>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</si>
  <si>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</si>
  <si>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</si>
  <si>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</si>
  <si>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</si>
  <si>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</si>
  <si>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</si>
  <si>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</si>
  <si>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</si>
  <si>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</si>
  <si>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</si>
  <si>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</si>
  <si>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</si>
  <si>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</si>
  <si>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</si>
  <si>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</si>
  <si>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</si>
  <si>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</si>
  <si>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</si>
  <si>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</si>
  <si>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</si>
  <si>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</si>
  <si>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</si>
  <si>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</si>
  <si>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</si>
  <si>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</si>
  <si>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</si>
  <si>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</si>
  <si>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</si>
  <si>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</si>
  <si>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</si>
  <si>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</si>
  <si>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</si>
  <si>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</si>
  <si>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</si>
  <si>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</si>
  <si>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</si>
  <si>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</si>
  <si>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</si>
  <si>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</si>
  <si>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</si>
  <si>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</si>
  <si>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</si>
  <si>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</si>
  <si>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</si>
  <si>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</si>
  <si>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</si>
  <si>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</si>
  <si>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</si>
  <si>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</si>
  <si>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</si>
  <si>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</si>
  <si>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</si>
  <si>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</si>
  <si>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</si>
  <si>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</si>
  <si>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</si>
  <si>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</si>
  <si>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</si>
  <si>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</si>
  <si>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</si>
  <si>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</si>
  <si>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</si>
  <si>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</si>
  <si>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</si>
  <si>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</si>
  <si>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</si>
  <si>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</si>
  <si>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</si>
  <si>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</si>
  <si>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</si>
  <si>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</si>
  <si>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</si>
  <si>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</si>
  <si>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</si>
  <si>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</si>
  <si>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</si>
  <si>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</si>
  <si>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</si>
  <si>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</si>
  <si>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</si>
  <si>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</si>
  <si>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</si>
  <si>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</si>
  <si>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</si>
  <si>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</si>
  <si>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</si>
  <si>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</si>
  <si>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</si>
  <si>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</si>
  <si>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</si>
  <si>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</si>
  <si>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</si>
  <si>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</si>
  <si>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</si>
  <si>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</si>
  <si>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</si>
  <si>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</si>
  <si>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</si>
  <si>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</si>
  <si>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</si>
  <si>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</si>
  <si>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</si>
  <si>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</si>
  <si>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</si>
  <si>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</si>
  <si>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</si>
  <si>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</si>
  <si>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</si>
  <si>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</si>
  <si>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</si>
  <si>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</si>
  <si>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</si>
  <si>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</si>
  <si>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</si>
  <si>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</si>
  <si>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</si>
  <si>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</si>
  <si>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</si>
  <si>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</si>
  <si>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</si>
  <si>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</si>
  <si>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</si>
  <si>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</si>
  <si>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</si>
  <si>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</si>
  <si>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</si>
  <si>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</si>
  <si>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</si>
  <si>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</si>
  <si>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</si>
  <si>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</si>
  <si>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</si>
  <si>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</si>
  <si>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</si>
  <si>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</si>
  <si>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</si>
  <si>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</si>
  <si>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</si>
  <si>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</si>
  <si>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</si>
  <si>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</si>
  <si>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</si>
  <si>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</si>
  <si>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</si>
  <si>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</si>
  <si>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</si>
  <si>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</si>
  <si>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</si>
  <si>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</si>
  <si>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</si>
  <si>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</si>
  <si>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</si>
  <si>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</si>
  <si>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</si>
  <si>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</si>
  <si>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</si>
  <si>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</si>
  <si>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</si>
  <si>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</si>
  <si>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</si>
  <si>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</si>
  <si>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</si>
  <si>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</si>
  <si>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</si>
  <si>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</si>
  <si>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</si>
  <si>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</si>
  <si>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</si>
  <si>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</si>
  <si>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</si>
  <si>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</si>
  <si>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</si>
  <si>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</si>
  <si>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</si>
  <si>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</si>
  <si>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</si>
  <si>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</si>
  <si>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</si>
  <si>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</si>
  <si>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</si>
  <si>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</si>
  <si>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</si>
  <si>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</si>
  <si>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</si>
  <si>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</si>
  <si>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</si>
  <si>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</si>
  <si>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</si>
  <si>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</si>
  <si>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</si>
  <si>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</si>
  <si>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</si>
  <si>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</si>
  <si>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</si>
  <si>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</si>
  <si>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</si>
  <si>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</si>
  <si>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</si>
  <si>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</si>
  <si>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</si>
  <si>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</si>
  <si>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</si>
  <si>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</si>
  <si>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</si>
  <si>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</si>
  <si>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</si>
  <si>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</si>
  <si>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</si>
  <si>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</si>
  <si>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</si>
  <si>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</si>
  <si>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</si>
  <si>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</si>
  <si>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</si>
  <si>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</si>
  <si>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</si>
  <si>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</si>
  <si>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</si>
  <si>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</si>
  <si>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</si>
  <si>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</si>
  <si>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</si>
  <si>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</si>
  <si>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</si>
  <si>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</si>
  <si>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</si>
  <si>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</si>
  <si>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</si>
  <si>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</si>
  <si>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</si>
  <si>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</si>
  <si>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</si>
  <si>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</si>
  <si>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</si>
  <si>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</si>
  <si>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</si>
  <si>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</si>
  <si>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</si>
  <si>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</si>
  <si>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</si>
  <si>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</si>
  <si>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</si>
  <si>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</si>
  <si>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</si>
  <si>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</si>
  <si>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</si>
  <si>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</si>
  <si>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</si>
  <si>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</si>
  <si>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</si>
  <si>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</si>
  <si>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</si>
  <si>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</si>
  <si>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</si>
  <si>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</si>
  <si>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</si>
  <si>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</si>
  <si>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</si>
  <si>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</si>
  <si>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</si>
  <si>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</si>
  <si>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</si>
  <si>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</si>
  <si>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</si>
  <si>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</si>
  <si>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</si>
  <si>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</si>
  <si>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</si>
  <si>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</si>
  <si>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</si>
  <si>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</si>
  <si>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</si>
  <si>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</si>
  <si>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</si>
  <si>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</si>
  <si>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</si>
  <si>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</si>
  <si>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</si>
  <si>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</si>
  <si>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</si>
  <si>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</si>
  <si>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</si>
  <si>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</si>
  <si>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</si>
  <si>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</si>
  <si>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</si>
  <si>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</si>
  <si>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</si>
  <si>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</si>
  <si>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</si>
  <si>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</si>
  <si>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</si>
  <si>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</si>
  <si>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</si>
  <si>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</si>
  <si>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</si>
  <si>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</si>
  <si>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</si>
  <si>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</si>
  <si>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</si>
  <si>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</si>
  <si>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</si>
  <si>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</si>
  <si>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</si>
  <si>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</si>
  <si>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</si>
  <si>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</si>
  <si>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</si>
  <si>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</si>
  <si>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</si>
  <si>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</si>
  <si>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</si>
  <si>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</si>
  <si>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</si>
  <si>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</si>
  <si>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</si>
  <si>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</si>
  <si>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</si>
  <si>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</si>
  <si>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</si>
  <si>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</si>
  <si>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</si>
  <si>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</si>
  <si>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</si>
  <si>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</si>
  <si>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</si>
  <si>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</si>
  <si>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</si>
  <si>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</si>
  <si>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</si>
  <si>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</si>
  <si>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</si>
  <si>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</si>
  <si>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</si>
  <si>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</si>
  <si>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</si>
  <si>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</si>
  <si>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</si>
  <si>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</si>
  <si>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</si>
  <si>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</si>
  <si>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</si>
  <si>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</si>
  <si>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</si>
  <si>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</si>
  <si>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</si>
  <si>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</si>
  <si>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</si>
  <si>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</si>
  <si>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</si>
  <si>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</si>
  <si>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</si>
  <si>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</si>
  <si>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</si>
  <si>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</si>
  <si>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</si>
  <si>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</si>
  <si>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</si>
  <si>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</si>
  <si>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</si>
  <si>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</si>
  <si>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</si>
  <si>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</si>
  <si>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</si>
  <si>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</si>
  <si>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</si>
  <si>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</si>
  <si>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</si>
  <si>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</si>
  <si>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</si>
  <si>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</si>
  <si>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</si>
  <si>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</si>
  <si>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</si>
  <si>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</si>
  <si>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</si>
  <si>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</si>
  <si>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</si>
  <si>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</si>
  <si>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</si>
  <si>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</si>
  <si>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</si>
  <si>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</si>
  <si>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</si>
  <si>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</si>
  <si>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</si>
  <si>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</si>
  <si>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</si>
  <si>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</si>
  <si>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</si>
  <si>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</si>
  <si>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</si>
  <si>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</si>
  <si>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</si>
  <si>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</si>
  <si>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</si>
  <si>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</si>
  <si>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</si>
  <si>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</si>
  <si>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</si>
  <si>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</si>
  <si>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</si>
  <si>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</si>
  <si>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</si>
  <si>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</si>
  <si>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</si>
  <si>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</si>
  <si>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</si>
  <si>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</si>
  <si>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</si>
  <si>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</si>
  <si>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</si>
  <si>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</si>
  <si>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</si>
  <si>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</si>
  <si>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</si>
  <si>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</si>
  <si>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</si>
  <si>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</si>
  <si>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</si>
  <si>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</si>
  <si>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</si>
  <si>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</si>
  <si>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</si>
  <si>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</si>
  <si>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</si>
  <si>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</si>
  <si>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</si>
  <si>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</si>
  <si>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</si>
  <si>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</si>
  <si>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</si>
  <si>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</si>
  <si>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</si>
  <si>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</si>
  <si>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</si>
  <si>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</si>
  <si>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</si>
  <si>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</si>
  <si>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</si>
  <si>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</si>
  <si>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</si>
  <si>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</si>
  <si>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</si>
  <si>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</si>
  <si>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</si>
  <si>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</si>
  <si>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</si>
  <si>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</si>
  <si>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</si>
  <si>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</si>
  <si>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</si>
  <si>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</si>
  <si>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</si>
  <si>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</si>
  <si>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</si>
  <si>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</si>
  <si>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</si>
  <si>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</si>
  <si>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</si>
  <si>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</si>
  <si>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</si>
  <si>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</si>
  <si>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</si>
  <si>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</si>
  <si>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</si>
  <si>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</si>
  <si>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</si>
  <si>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</si>
  <si>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</si>
  <si>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</si>
  <si>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</si>
  <si>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</si>
  <si>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</si>
  <si>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</si>
  <si>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</si>
  <si>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</si>
  <si>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</si>
  <si>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</si>
  <si>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</si>
  <si>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</si>
  <si>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</si>
  <si>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</si>
  <si>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</si>
  <si>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</si>
  <si>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</si>
  <si>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</si>
  <si>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</si>
  <si>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</si>
  <si>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</si>
  <si>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</si>
  <si>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</si>
  <si>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</si>
  <si>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</si>
  <si>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</si>
  <si>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</si>
  <si>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</si>
  <si>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</si>
  <si>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</si>
  <si>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</si>
  <si>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</si>
  <si>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</si>
  <si>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</si>
  <si>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</si>
  <si>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</si>
  <si>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</si>
  <si>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</si>
  <si>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</si>
  <si>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</si>
  <si>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</si>
  <si>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</si>
  <si>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</si>
  <si>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</si>
  <si>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</si>
  <si>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</si>
  <si>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</si>
  <si>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</si>
  <si>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</si>
  <si>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</si>
  <si>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</si>
  <si>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</si>
  <si>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</si>
  <si>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</si>
  <si>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</si>
  <si>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</si>
  <si>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</si>
  <si>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</si>
  <si>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</si>
  <si>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</si>
  <si>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</si>
  <si>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</si>
  <si>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</si>
  <si>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</si>
  <si>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</si>
  <si>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</si>
  <si>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</si>
  <si>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</si>
  <si>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</si>
  <si>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</si>
  <si>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</si>
  <si>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</si>
  <si>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</si>
  <si>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</si>
  <si>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</si>
  <si>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</si>
  <si>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</si>
  <si>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</si>
  <si>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</si>
  <si>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</si>
  <si>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</si>
  <si>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</si>
  <si>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</si>
  <si>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</si>
  <si>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</si>
  <si>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</si>
  <si>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</si>
  <si>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</si>
  <si>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</si>
  <si>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</si>
  <si>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</si>
  <si>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</si>
  <si>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</si>
  <si>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</si>
  <si>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</si>
  <si>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</si>
  <si>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</si>
  <si>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</si>
  <si>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</si>
  <si>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</si>
  <si>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</si>
  <si>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</si>
  <si>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</si>
  <si>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</si>
  <si>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</si>
  <si>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</si>
  <si>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</si>
  <si>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</si>
  <si>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</si>
  <si>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</si>
  <si>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</si>
  <si>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</si>
  <si>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</si>
  <si>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</si>
  <si>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</si>
  <si>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</si>
  <si>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</si>
  <si>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</si>
  <si>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</si>
  <si>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</si>
  <si>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</si>
  <si>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</si>
  <si>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</si>
  <si>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</si>
  <si>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</si>
  <si>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</si>
  <si>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</si>
  <si>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</si>
  <si>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</si>
  <si>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</si>
  <si>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</si>
  <si>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</si>
  <si>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</si>
  <si>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</si>
  <si>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</si>
  <si>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</si>
  <si>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</si>
  <si>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</si>
  <si>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</si>
  <si>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</si>
  <si>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</si>
  <si>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</si>
  <si>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</si>
  <si>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</si>
  <si>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</si>
  <si>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</si>
  <si>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</si>
  <si>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</si>
  <si>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</si>
  <si>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</si>
  <si>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</si>
  <si>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</si>
  <si>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</si>
  <si>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</si>
  <si>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</si>
  <si>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</si>
  <si>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</si>
  <si>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</si>
  <si>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</si>
  <si>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</si>
  <si>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</si>
  <si>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</si>
  <si>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</si>
  <si>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</si>
  <si>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</si>
  <si>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</si>
  <si>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</si>
  <si>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</si>
  <si>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</si>
  <si>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</si>
  <si>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</si>
  <si>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</si>
  <si>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</si>
  <si>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</si>
  <si>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</si>
  <si>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</si>
  <si>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</si>
  <si>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</si>
  <si>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</si>
  <si>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</si>
  <si>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</si>
  <si>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</si>
  <si>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</si>
  <si>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</si>
  <si>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</si>
  <si>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</si>
  <si>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</si>
  <si>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</si>
  <si>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</si>
  <si>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</si>
  <si>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</si>
  <si>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</si>
  <si>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</si>
  <si>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</si>
  <si>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</si>
  <si>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</si>
  <si>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</si>
  <si>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</si>
  <si>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</si>
  <si>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</si>
  <si>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</si>
  <si>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</si>
  <si>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</si>
  <si>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</si>
  <si>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</si>
  <si>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</si>
  <si>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</si>
  <si>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</si>
  <si>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</si>
  <si>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</si>
  <si>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</si>
  <si>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</si>
  <si>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</si>
  <si>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</si>
  <si>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</si>
  <si>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</si>
  <si>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</si>
  <si>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</si>
  <si>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</si>
  <si>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</si>
  <si>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</si>
  <si>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</si>
  <si>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</si>
  <si>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</si>
  <si>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</si>
  <si>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</si>
  <si>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</si>
  <si>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</si>
  <si>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</si>
  <si>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</si>
  <si>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</si>
  <si>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</si>
  <si>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</si>
  <si>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</si>
  <si>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</si>
  <si>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</si>
  <si>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</si>
  <si>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</si>
  <si>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</si>
  <si>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</si>
  <si>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</si>
  <si>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</si>
  <si>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</si>
  <si>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</si>
  <si>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</si>
  <si>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</si>
  <si>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</si>
  <si>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</si>
  <si>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</si>
  <si>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</si>
  <si>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</si>
  <si>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</si>
  <si>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</si>
  <si>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</si>
  <si>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</si>
  <si>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</si>
  <si>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</si>
  <si>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</si>
  <si>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</si>
  <si>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</si>
  <si>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</si>
  <si>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</si>
  <si>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</si>
  <si>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</si>
  <si>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</si>
  <si>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</si>
  <si>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</si>
  <si>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</si>
  <si>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</si>
  <si>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</si>
  <si>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</si>
  <si>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</si>
  <si>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</si>
  <si>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</si>
  <si>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</si>
  <si>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</si>
  <si>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</si>
  <si>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</si>
  <si>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</si>
  <si>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</si>
  <si>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</si>
  <si>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</si>
  <si>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</si>
  <si>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</si>
  <si>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</si>
  <si>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</si>
  <si>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</si>
  <si>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</si>
  <si>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</si>
  <si>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</si>
  <si>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</si>
  <si>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</si>
  <si>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</si>
  <si>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</si>
  <si>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</si>
  <si>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</si>
  <si>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</si>
  <si>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</si>
  <si>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</si>
  <si>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</si>
  <si>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</si>
  <si>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</si>
  <si>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</si>
  <si>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</si>
  <si>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</si>
  <si>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</si>
  <si>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</si>
  <si>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</si>
  <si>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</si>
  <si>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</si>
  <si>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</si>
  <si>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</si>
  <si>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</si>
  <si>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</si>
  <si>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</si>
  <si>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</si>
  <si>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</si>
  <si>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</si>
  <si>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</si>
  <si>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</si>
  <si>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</si>
  <si>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</si>
  <si>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</si>
  <si>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</si>
  <si>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</si>
  <si>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</si>
  <si>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</si>
  <si>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</si>
  <si>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</si>
  <si>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</si>
  <si>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</si>
  <si>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</si>
  <si>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</si>
  <si>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</si>
  <si>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</si>
  <si>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</si>
  <si>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</si>
  <si>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</si>
  <si>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</si>
  <si>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</si>
  <si>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</si>
  <si>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</si>
  <si>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</si>
  <si>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</si>
  <si>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</si>
  <si>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</si>
  <si>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</si>
  <si>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</si>
  <si>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</si>
  <si>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</si>
  <si>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</si>
  <si>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</si>
  <si>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</si>
  <si>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</si>
  <si>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</si>
  <si>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</si>
  <si>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</si>
  <si>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</si>
  <si>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</si>
  <si>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</si>
  <si>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</si>
  <si>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</si>
  <si>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</si>
  <si>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</si>
  <si>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</si>
  <si>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</si>
  <si>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</si>
  <si>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</si>
  <si>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</si>
  <si>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</si>
  <si>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</si>
  <si>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</si>
  <si>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</si>
  <si>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</si>
  <si>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</si>
  <si>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</si>
  <si>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</si>
  <si>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</si>
  <si>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</si>
  <si>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</si>
  <si>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</si>
  <si>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</si>
  <si>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</si>
  <si>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</si>
  <si>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</si>
  <si>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</si>
  <si>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</si>
  <si>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</si>
  <si>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</si>
  <si>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</si>
  <si>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</si>
  <si>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</si>
  <si>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</si>
  <si>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</si>
  <si>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</si>
  <si>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</si>
  <si>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</si>
  <si>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</si>
  <si>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</si>
  <si>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</si>
  <si>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</si>
  <si>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</si>
  <si>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</si>
  <si>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</si>
  <si>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</si>
  <si>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</si>
  <si>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</si>
  <si>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</si>
  <si>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</si>
  <si>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</si>
  <si>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</si>
  <si>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</si>
  <si>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</si>
  <si>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</si>
  <si>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</si>
  <si>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</si>
  <si>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</si>
  <si>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</si>
  <si>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</si>
  <si>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</si>
  <si>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</si>
  <si>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</si>
  <si>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</si>
  <si>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</si>
  <si>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</si>
  <si>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</si>
  <si>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</si>
  <si>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</si>
  <si>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</si>
  <si>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</si>
  <si>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</si>
  <si>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</si>
  <si>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</si>
  <si>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</si>
  <si>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</si>
  <si>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</si>
  <si>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</si>
  <si>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</si>
  <si>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</si>
  <si>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</si>
  <si>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</si>
  <si>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</si>
  <si>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</si>
  <si>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</si>
  <si>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</si>
  <si>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</si>
  <si>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</si>
  <si>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</si>
  <si>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</si>
  <si>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</si>
  <si>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</si>
  <si>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</si>
  <si>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</si>
  <si>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</si>
  <si>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</si>
  <si>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</si>
  <si>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</si>
  <si>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</si>
  <si>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</si>
  <si>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</si>
  <si>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</si>
  <si>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</si>
  <si>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</si>
  <si>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</si>
  <si>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</si>
  <si>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</si>
  <si>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</si>
  <si>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</si>
  <si>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</si>
  <si>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</si>
  <si>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</si>
  <si>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</si>
  <si>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</si>
  <si>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</si>
  <si>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</si>
  <si>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</si>
  <si>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</si>
  <si>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</si>
  <si>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</si>
  <si>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</si>
  <si>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</si>
  <si>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</si>
  <si>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</si>
  <si>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</si>
  <si>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</si>
  <si>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</si>
  <si>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</si>
  <si>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</si>
  <si>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</si>
  <si>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</si>
  <si>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</si>
  <si>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</si>
  <si>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</si>
  <si>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</si>
  <si>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</si>
  <si>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</si>
  <si>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</si>
  <si>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</si>
  <si>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</si>
  <si>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</si>
  <si>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</si>
  <si>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</si>
  <si>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</si>
  <si>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</si>
  <si>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</si>
  <si>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</si>
  <si>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</si>
  <si>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</si>
  <si>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</si>
  <si>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</si>
  <si>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</si>
  <si>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</si>
  <si>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</si>
  <si>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</si>
  <si>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</si>
  <si>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</si>
  <si>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</si>
  <si>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</si>
  <si>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</si>
  <si>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</si>
  <si>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</si>
  <si>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</si>
  <si>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</si>
  <si>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</si>
  <si>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</si>
  <si>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</si>
  <si>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</si>
  <si>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</si>
  <si>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</si>
  <si>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</si>
  <si>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</si>
  <si>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</si>
  <si>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</si>
  <si>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</si>
  <si>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</si>
  <si>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</si>
  <si>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</si>
  <si>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</si>
  <si>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</si>
  <si>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</si>
  <si>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</si>
  <si>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</si>
  <si>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</si>
  <si>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</si>
  <si>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</si>
  <si>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</si>
  <si>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</si>
  <si>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</si>
  <si>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</si>
  <si>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</si>
  <si>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</si>
  <si>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</si>
  <si>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</si>
  <si>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</si>
  <si>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</si>
  <si>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</si>
  <si>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</si>
  <si>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</si>
  <si>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</si>
  <si>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</si>
  <si>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</si>
  <si>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</si>
  <si>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</si>
  <si>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</si>
  <si>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</si>
  <si>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</si>
  <si>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</si>
  <si>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</si>
  <si>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</si>
  <si>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</si>
  <si>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</si>
  <si>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</si>
  <si>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</si>
  <si>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</si>
  <si>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</si>
  <si>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</si>
  <si>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</si>
  <si>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</si>
  <si>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</si>
  <si>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</si>
  <si>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</si>
  <si>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</si>
  <si>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</si>
  <si>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</si>
  <si>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</si>
  <si>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</si>
  <si>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</si>
  <si>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</si>
  <si>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</si>
  <si>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</si>
  <si>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</si>
  <si>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</si>
  <si>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</si>
  <si>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</si>
  <si>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</si>
  <si>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</si>
  <si>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</si>
  <si>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</si>
  <si>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</si>
  <si>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</si>
  <si>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</si>
  <si>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</si>
  <si>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</si>
  <si>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</si>
  <si>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</si>
  <si>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</si>
  <si>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</si>
  <si>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</si>
  <si>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</si>
  <si>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</si>
  <si>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</si>
  <si>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</si>
  <si>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</si>
  <si>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</si>
  <si>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</si>
  <si>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</si>
  <si>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</si>
  <si>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</si>
  <si>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</si>
  <si>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</si>
  <si>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</si>
  <si>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</si>
  <si>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</si>
  <si>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</si>
  <si>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</si>
  <si>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</si>
  <si>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</si>
  <si>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</si>
  <si>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</si>
  <si>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</si>
  <si>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</si>
  <si>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</si>
  <si>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</si>
  <si>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</si>
  <si>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</si>
  <si>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</si>
  <si>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</si>
  <si>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</si>
  <si>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</si>
  <si>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</si>
  <si>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</si>
  <si>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</si>
  <si>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</si>
  <si>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</si>
  <si>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</si>
  <si>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</si>
  <si>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</si>
  <si>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</si>
  <si>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</si>
  <si>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</si>
  <si>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</si>
  <si>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</si>
  <si>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</si>
  <si>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</si>
  <si>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</si>
  <si>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</si>
  <si>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</si>
  <si>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</si>
  <si>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</si>
  <si>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</si>
  <si>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</si>
  <si>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</si>
  <si>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</si>
  <si>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</si>
  <si>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</si>
  <si>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</si>
  <si>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</si>
  <si>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</si>
  <si>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</si>
  <si>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</si>
  <si>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</si>
  <si>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</si>
  <si>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</si>
  <si>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</si>
  <si>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</si>
  <si>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</si>
  <si>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</si>
  <si>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</si>
  <si>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</si>
  <si>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</si>
  <si>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</si>
  <si>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</si>
  <si>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</si>
  <si>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</si>
  <si>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</si>
  <si>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</si>
  <si>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</si>
  <si>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</si>
  <si>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</si>
  <si>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</si>
  <si>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</si>
  <si>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</si>
  <si>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</si>
  <si>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</si>
  <si>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</si>
  <si>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</si>
  <si>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</si>
  <si>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</si>
  <si>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</si>
  <si>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</si>
  <si>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</si>
  <si>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</si>
  <si>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</si>
  <si>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</si>
  <si>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</si>
  <si>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</si>
  <si>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</si>
  <si>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</si>
  <si>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</si>
  <si>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</si>
  <si>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</si>
  <si>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</si>
  <si>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</si>
  <si>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</si>
  <si>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</si>
  <si>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</si>
  <si>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</si>
  <si>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</si>
  <si>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</si>
  <si>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</si>
  <si>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</si>
  <si>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</si>
  <si>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</si>
  <si>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</si>
  <si>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</si>
  <si>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</si>
  <si>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</si>
  <si>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</si>
  <si>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</si>
  <si>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</si>
  <si>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</si>
  <si>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</si>
  <si>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</si>
  <si>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</si>
  <si>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</si>
  <si>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</si>
  <si>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</si>
  <si>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</si>
  <si>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</si>
  <si>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</si>
  <si>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</si>
  <si>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</si>
  <si>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</si>
  <si>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</si>
  <si>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</si>
  <si>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</si>
  <si>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</si>
  <si>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</si>
  <si>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</si>
  <si>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</si>
  <si>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</si>
  <si>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</si>
  <si>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</si>
  <si>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</si>
  <si>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</si>
  <si>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</si>
  <si>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</si>
  <si>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</si>
  <si>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</si>
  <si>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</si>
  <si>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</si>
  <si>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</si>
  <si>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</si>
  <si>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</si>
  <si>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</si>
  <si>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</si>
  <si>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</si>
  <si>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</si>
  <si>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</si>
  <si>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</si>
  <si>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</si>
  <si>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</si>
  <si>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</si>
  <si>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</si>
  <si>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</si>
  <si>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</si>
  <si>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</si>
  <si>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</si>
  <si>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</si>
  <si>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</si>
  <si>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</si>
  <si>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</si>
  <si>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</si>
  <si>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</si>
  <si>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</si>
  <si>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</si>
  <si>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</si>
  <si>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</si>
  <si>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</si>
  <si>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</si>
  <si>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</si>
  <si>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</si>
  <si>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</si>
  <si>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</si>
  <si>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</si>
  <si>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</si>
  <si>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</si>
  <si>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</si>
  <si>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</si>
  <si>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</si>
  <si>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</si>
  <si>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</si>
  <si>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</si>
  <si>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</si>
  <si>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</si>
  <si>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</si>
  <si>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</si>
  <si>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</si>
  <si>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</si>
  <si>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</si>
  <si>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</si>
  <si>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</si>
  <si>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</si>
  <si>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</si>
  <si>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</si>
  <si>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</si>
  <si>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</si>
  <si>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</si>
  <si>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</si>
  <si>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</si>
  <si>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</si>
  <si>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</si>
  <si>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</si>
  <si>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</si>
  <si>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</si>
  <si>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</si>
  <si>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</si>
  <si>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</si>
  <si>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</si>
  <si>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</si>
  <si>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</si>
  <si>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</si>
  <si>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</si>
  <si>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</si>
  <si>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</si>
  <si>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</si>
  <si>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</si>
  <si>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</si>
  <si>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</si>
  <si>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</si>
  <si>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</si>
  <si>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</si>
  <si>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</si>
  <si>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</si>
  <si>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</si>
  <si>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</si>
  <si>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</si>
  <si>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</si>
  <si>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</si>
  <si>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</si>
  <si>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</si>
  <si>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</si>
  <si>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</si>
  <si>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</si>
  <si>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</si>
  <si>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</si>
  <si>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</si>
  <si>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</si>
  <si>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</si>
  <si>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</si>
  <si>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</si>
  <si>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</si>
  <si>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</si>
  <si>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</si>
  <si>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</si>
  <si>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</si>
  <si>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</si>
  <si>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</si>
  <si>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</si>
  <si>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</si>
  <si>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</si>
  <si>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</si>
  <si>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</si>
  <si>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</si>
  <si>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</si>
  <si>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</si>
  <si>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</si>
  <si>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</si>
  <si>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</si>
  <si>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</si>
  <si>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</si>
  <si>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</si>
  <si>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</si>
  <si>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</si>
  <si>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</si>
  <si>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</si>
  <si>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</si>
  <si>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</si>
  <si>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</si>
  <si>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</si>
  <si>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</si>
  <si>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</si>
  <si>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</si>
  <si>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</si>
  <si>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</si>
  <si>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</si>
  <si>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</si>
  <si>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</si>
  <si>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</si>
  <si>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</si>
  <si>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</si>
  <si>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</si>
  <si>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</si>
  <si>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</si>
  <si>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</si>
  <si>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</si>
  <si>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</si>
  <si>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</si>
  <si>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</si>
  <si>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</si>
  <si>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</si>
  <si>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</si>
  <si>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</si>
  <si>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</si>
  <si>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</si>
  <si>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</si>
  <si>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</si>
  <si>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</si>
  <si>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</si>
  <si>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</si>
  <si>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</si>
  <si>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</si>
  <si>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</si>
  <si>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</si>
  <si>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</si>
  <si>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</si>
  <si>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</si>
  <si>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</si>
  <si>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</si>
  <si>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</si>
  <si>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</si>
  <si>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</si>
  <si>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</si>
  <si>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</si>
  <si>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</si>
  <si>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</si>
  <si>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</si>
  <si>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</si>
  <si>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</si>
  <si>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</si>
  <si>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</si>
  <si>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</si>
  <si>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</si>
  <si>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</si>
  <si>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</si>
  <si>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</si>
  <si>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</si>
  <si>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</si>
  <si>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</si>
  <si>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</si>
  <si>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</si>
  <si>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</si>
  <si>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</si>
  <si>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</si>
  <si>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</si>
  <si>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</si>
  <si>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</si>
  <si>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</si>
  <si>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</si>
  <si>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</si>
  <si>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</si>
  <si>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</si>
  <si>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</si>
  <si>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</si>
  <si>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</si>
  <si>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</si>
  <si>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</si>
  <si>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</si>
  <si>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</si>
  <si>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</si>
  <si>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</si>
  <si>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</si>
  <si>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</si>
  <si>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</si>
  <si>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</si>
  <si>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</si>
  <si>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</si>
  <si>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</si>
  <si>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</si>
  <si>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</si>
  <si>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</si>
  <si>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</si>
  <si>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</si>
  <si>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</si>
  <si>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</si>
  <si>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</si>
  <si>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</si>
  <si>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</si>
  <si>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</si>
  <si>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</si>
  <si>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</si>
  <si>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</si>
  <si>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</si>
  <si>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</si>
  <si>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</si>
  <si>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</si>
  <si>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</si>
  <si>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</si>
  <si>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</si>
  <si>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</si>
  <si>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</si>
  <si>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</si>
  <si>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</si>
  <si>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</si>
  <si>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</si>
  <si>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</si>
  <si>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</si>
  <si>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</si>
  <si>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</si>
  <si>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</si>
  <si>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</si>
  <si>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</si>
  <si>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</si>
  <si>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</si>
  <si>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</si>
  <si>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</si>
  <si>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</si>
  <si>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</si>
  <si>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</si>
  <si>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</si>
  <si>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</si>
  <si>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</si>
  <si>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</si>
  <si>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</si>
  <si>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</si>
  <si>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</si>
  <si>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</si>
  <si>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</si>
  <si>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</si>
  <si>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</si>
  <si>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</si>
  <si>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</si>
  <si>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</si>
  <si>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</si>
  <si>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</si>
  <si>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</si>
  <si>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</si>
  <si>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</si>
  <si>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</si>
  <si>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</si>
  <si>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</si>
  <si>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</si>
  <si>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</si>
  <si>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</si>
  <si>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</si>
  <si>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</si>
  <si>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</si>
  <si>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</si>
  <si>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</si>
  <si>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</si>
  <si>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</si>
  <si>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</si>
  <si>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</si>
  <si>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</si>
  <si>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</si>
  <si>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</si>
  <si>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</si>
  <si>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</si>
  <si>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</si>
  <si>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</si>
  <si>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</si>
  <si>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</si>
  <si>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</si>
  <si>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</si>
  <si>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</si>
  <si>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</si>
  <si>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</si>
  <si>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</si>
  <si>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</si>
  <si>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</si>
  <si>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</si>
  <si>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</si>
  <si>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</si>
  <si>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</si>
  <si>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</si>
  <si>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</si>
  <si>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</si>
  <si>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</si>
  <si>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</si>
  <si>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</si>
  <si>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</si>
  <si>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</si>
  <si>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</si>
  <si>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</si>
  <si>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</si>
  <si>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</si>
  <si>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</si>
  <si>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</si>
  <si>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</si>
  <si>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</si>
  <si>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</si>
  <si>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</si>
  <si>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</si>
  <si>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</si>
  <si>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</si>
  <si>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</si>
  <si>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</si>
  <si>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</si>
  <si>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</si>
  <si>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</si>
  <si>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</si>
  <si>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</si>
  <si>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</si>
  <si>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</si>
  <si>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</si>
  <si>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</si>
  <si>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</si>
  <si>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</si>
  <si>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</si>
  <si>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</si>
  <si>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</si>
  <si>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</si>
  <si>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</si>
  <si>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</si>
  <si>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</si>
  <si>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</si>
  <si>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</si>
  <si>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</si>
  <si>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</si>
  <si>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</si>
  <si>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</si>
  <si>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</si>
  <si>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</si>
  <si>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</si>
  <si>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</si>
  <si>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</si>
  <si>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</si>
  <si>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</si>
  <si>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</si>
  <si>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</si>
  <si>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</si>
  <si>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</si>
  <si>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</si>
  <si>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</si>
  <si>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</si>
  <si>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</si>
  <si>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</si>
  <si>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</si>
  <si>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</si>
  <si>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</si>
  <si>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</si>
  <si>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</si>
  <si>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</si>
  <si>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</si>
  <si>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</si>
  <si>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</si>
  <si>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</si>
  <si>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</si>
  <si>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</si>
  <si>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</si>
  <si>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</si>
  <si>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</si>
  <si>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</si>
  <si>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</si>
  <si>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</si>
  <si>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</si>
  <si>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</si>
  <si>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</si>
  <si>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</si>
  <si>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</si>
  <si>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</si>
  <si>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</si>
  <si>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</si>
  <si>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</si>
  <si>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</si>
  <si>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</si>
  <si>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</si>
  <si>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</si>
  <si>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</si>
  <si>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</si>
  <si>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</si>
  <si>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</si>
  <si>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</si>
  <si>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</si>
  <si>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</si>
  <si>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</si>
  <si>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</si>
  <si>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</si>
  <si>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</si>
  <si>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</si>
  <si>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</si>
  <si>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</si>
  <si>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</si>
  <si>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</si>
  <si>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</si>
  <si>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</si>
  <si>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</si>
  <si>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</si>
  <si>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</si>
  <si>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</si>
  <si>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</si>
  <si>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</si>
  <si>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</si>
  <si>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</si>
  <si>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</si>
  <si>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</si>
  <si>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</si>
  <si>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</si>
  <si>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</si>
  <si>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</si>
  <si>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</si>
  <si>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</si>
  <si>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</si>
  <si>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</si>
  <si>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</si>
  <si>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</si>
  <si>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</si>
  <si>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</si>
  <si>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</si>
  <si>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</si>
  <si>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</si>
  <si>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</si>
  <si>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</si>
  <si>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</si>
  <si>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</si>
  <si>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</si>
  <si>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</si>
  <si>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</si>
  <si>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</si>
  <si>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</si>
  <si>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</si>
  <si>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</si>
  <si>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</si>
  <si>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</si>
  <si>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</si>
  <si>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</si>
  <si>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</si>
  <si>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</si>
  <si>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</si>
  <si>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</si>
  <si>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</si>
  <si>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</si>
  <si>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</si>
  <si>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</si>
  <si>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</si>
  <si>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</si>
  <si>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</si>
  <si>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</si>
  <si>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</si>
  <si>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</si>
  <si>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</si>
  <si>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</si>
  <si>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</si>
  <si>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</si>
  <si>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</si>
  <si>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</si>
  <si>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</si>
  <si>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</si>
  <si>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</si>
  <si>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</si>
  <si>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</si>
  <si>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</si>
  <si>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</si>
  <si>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</si>
  <si>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</si>
  <si>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</si>
  <si>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</si>
  <si>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</si>
  <si>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</si>
  <si>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</si>
  <si>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</si>
  <si>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</si>
  <si>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</si>
  <si>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</si>
  <si>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</si>
  <si>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</si>
  <si>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</si>
  <si>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</si>
  <si>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</si>
  <si>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</si>
  <si>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</si>
  <si>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</si>
  <si>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</si>
  <si>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</si>
  <si>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</si>
  <si>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</si>
  <si>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</si>
  <si>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</si>
  <si>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</si>
  <si>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</si>
  <si>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</si>
  <si>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</si>
  <si>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</si>
  <si>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</si>
  <si>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</si>
  <si>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</si>
  <si>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</si>
  <si>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</si>
  <si>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</si>
  <si>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</si>
  <si>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</si>
  <si>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</si>
  <si>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</si>
  <si>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</si>
  <si>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</si>
  <si>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</si>
  <si>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</si>
  <si>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</si>
  <si>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</si>
  <si>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</si>
  <si>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</si>
  <si>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</si>
  <si>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</si>
  <si>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</si>
  <si>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</si>
  <si>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</si>
  <si>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</si>
  <si>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</si>
  <si>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</si>
  <si>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</si>
  <si>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</si>
  <si>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</si>
  <si>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</si>
  <si>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</si>
  <si>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</si>
  <si>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</si>
  <si>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</si>
  <si>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</si>
  <si>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</si>
  <si>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</si>
  <si>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</si>
  <si>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</si>
  <si>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</si>
  <si>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</si>
  <si>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</si>
  <si>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</si>
  <si>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</si>
  <si>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</si>
  <si>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</si>
  <si>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</si>
  <si>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</si>
  <si>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</si>
  <si>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</si>
  <si>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</si>
  <si>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</si>
  <si>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</si>
  <si>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</si>
  <si>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</si>
  <si>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</si>
  <si>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</si>
  <si>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</si>
  <si>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</si>
  <si>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</si>
  <si>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</si>
  <si>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</si>
  <si>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</si>
  <si>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</si>
  <si>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</si>
  <si>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</si>
  <si>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</si>
  <si>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</si>
  <si>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</si>
  <si>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</si>
  <si>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</si>
  <si>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</si>
  <si>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</si>
  <si>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</si>
  <si>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</si>
  <si>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</si>
  <si>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</si>
  <si>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</si>
  <si>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</si>
  <si>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</si>
  <si>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</si>
  <si>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</si>
  <si>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</si>
  <si>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</si>
  <si>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</si>
  <si>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</si>
  <si>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</si>
  <si>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</si>
  <si>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</si>
  <si>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</si>
  <si>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</si>
  <si>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</si>
  <si>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</si>
  <si>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</si>
  <si>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</si>
  <si>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</si>
  <si>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</si>
  <si>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</si>
  <si>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</si>
  <si>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</si>
  <si>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</si>
  <si>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</si>
  <si>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</si>
  <si>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</si>
  <si>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</si>
  <si>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</si>
  <si>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</si>
  <si>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</si>
  <si>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</si>
  <si>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</si>
  <si>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</si>
  <si>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</si>
  <si>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</si>
  <si>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</si>
  <si>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</si>
  <si>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</si>
  <si>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</si>
  <si>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</si>
  <si>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</si>
  <si>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</si>
  <si>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</si>
  <si>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</si>
  <si>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</si>
  <si>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</si>
  <si>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</si>
  <si>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</si>
  <si>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</si>
  <si>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</si>
  <si>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</si>
  <si>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</si>
  <si>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</si>
  <si>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</si>
  <si>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</si>
  <si>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</si>
  <si>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</si>
  <si>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</si>
  <si>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</si>
  <si>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</si>
  <si>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</si>
  <si>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</si>
  <si>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</si>
  <si>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</si>
  <si>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</si>
  <si>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</si>
  <si>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</si>
  <si>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</si>
  <si>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</si>
  <si>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</si>
  <si>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</si>
  <si>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</si>
  <si>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</si>
  <si>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</si>
  <si>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</si>
  <si>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</si>
  <si>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</si>
  <si>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</si>
  <si>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</si>
  <si>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</si>
  <si>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</si>
  <si>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</si>
  <si>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</si>
  <si>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</si>
  <si>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</si>
  <si>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</si>
  <si>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</si>
  <si>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</si>
  <si>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</si>
  <si>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</si>
  <si>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</si>
  <si>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</si>
  <si>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</si>
  <si>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</si>
  <si>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</si>
  <si>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</si>
  <si>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</si>
  <si>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</si>
  <si>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</si>
  <si>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</si>
  <si>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</si>
  <si>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</si>
  <si>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</si>
  <si>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</si>
  <si>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</si>
  <si>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</si>
  <si>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</si>
  <si>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</si>
  <si>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</si>
  <si>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</si>
  <si>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</si>
  <si>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</si>
  <si>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</si>
  <si>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</si>
  <si>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</si>
  <si>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</si>
  <si>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</si>
  <si>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</si>
  <si>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</si>
  <si>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</si>
  <si>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</si>
  <si>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</si>
  <si>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</si>
  <si>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</si>
  <si>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</si>
  <si>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</si>
  <si>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</si>
  <si>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</si>
  <si>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</si>
  <si>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</si>
  <si>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</si>
  <si>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</si>
  <si>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</si>
  <si>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</si>
  <si>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</si>
  <si>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</si>
  <si>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</si>
  <si>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</si>
  <si>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</si>
  <si>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</si>
  <si>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</si>
  <si>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</si>
  <si>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</si>
  <si>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</si>
  <si>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</si>
  <si>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</si>
  <si>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</si>
  <si>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</si>
  <si>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</si>
  <si>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</si>
  <si>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</si>
  <si>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</si>
  <si>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</si>
  <si>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</si>
  <si>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</si>
  <si>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</si>
  <si>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</si>
  <si>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</si>
  <si>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</si>
  <si>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</si>
  <si>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</si>
  <si>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</si>
  <si>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</si>
  <si>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</si>
  <si>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</si>
  <si>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</si>
  <si>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</si>
  <si>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</si>
  <si>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</si>
  <si>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</si>
  <si>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</si>
  <si>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</si>
  <si>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</si>
  <si>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</si>
  <si>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</si>
  <si>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</si>
  <si>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</si>
  <si>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</si>
  <si>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</si>
  <si>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</si>
  <si>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</si>
  <si>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</si>
  <si>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</si>
  <si>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</si>
  <si>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</si>
  <si>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</si>
  <si>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</si>
  <si>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</si>
  <si>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</si>
  <si>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</si>
  <si>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</si>
  <si>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</si>
  <si>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</si>
  <si>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</si>
  <si>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</si>
  <si>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</si>
  <si>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</si>
  <si>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</si>
  <si>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</si>
  <si>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</si>
  <si>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</si>
  <si>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</si>
  <si>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</si>
  <si>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</si>
  <si>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</si>
  <si>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</si>
  <si>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</si>
  <si>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</si>
  <si>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</si>
  <si>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</si>
  <si>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</si>
  <si>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</si>
  <si>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</si>
  <si>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</si>
  <si>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</si>
  <si>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</si>
  <si>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</si>
  <si>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</si>
  <si>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</si>
  <si>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</si>
  <si>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</si>
  <si>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</si>
  <si>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</si>
  <si>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</si>
  <si>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</si>
  <si>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</si>
  <si>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</si>
  <si>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</si>
  <si>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</si>
  <si>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</si>
  <si>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</si>
  <si>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</si>
  <si>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</si>
  <si>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</si>
  <si>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</si>
  <si>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</si>
  <si>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</si>
  <si>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</si>
  <si>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</si>
  <si>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</si>
  <si>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</si>
  <si>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</si>
  <si>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</si>
  <si>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</si>
  <si>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</si>
  <si>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</si>
  <si>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</si>
  <si>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</si>
  <si>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</si>
  <si>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</si>
  <si>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</si>
  <si>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</si>
  <si>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</si>
  <si>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</si>
  <si>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</si>
  <si>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</si>
  <si>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</si>
  <si>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</si>
  <si>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</si>
  <si>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</si>
  <si>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</si>
  <si>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</si>
  <si>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</si>
  <si>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</si>
  <si>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</si>
  <si>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</si>
  <si>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</si>
  <si>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</si>
  <si>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</si>
  <si>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</si>
  <si>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</si>
  <si>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</si>
  <si>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</si>
  <si>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</si>
  <si>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</si>
  <si>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</si>
  <si>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</si>
  <si>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</si>
  <si>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</si>
  <si>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</si>
  <si>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</si>
  <si>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</si>
  <si>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</si>
  <si>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</si>
  <si>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</si>
  <si>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</si>
  <si>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</si>
  <si>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</si>
  <si>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</si>
  <si>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</si>
  <si>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</si>
  <si>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</si>
  <si>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</si>
  <si>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</si>
  <si>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</si>
  <si>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</si>
  <si>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</si>
  <si>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</si>
  <si>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</si>
  <si>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</si>
  <si>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</si>
  <si>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</si>
  <si>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</si>
  <si>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</si>
  <si>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</si>
  <si>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</si>
  <si>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</si>
  <si>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</si>
  <si>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</si>
  <si>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</si>
  <si>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</si>
  <si>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</si>
  <si>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</si>
  <si>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</si>
  <si>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</si>
  <si>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</si>
  <si>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</si>
  <si>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</si>
  <si>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</si>
  <si>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</si>
  <si>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</si>
  <si>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</si>
  <si>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</si>
  <si>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</si>
  <si>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</si>
  <si>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</si>
  <si>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</si>
  <si>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</si>
  <si>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</si>
  <si>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</si>
  <si>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</si>
  <si>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</si>
  <si>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</si>
  <si>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</si>
  <si>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</si>
  <si>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</si>
  <si>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</si>
  <si>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</si>
  <si>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</si>
  <si>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</si>
  <si>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</si>
  <si>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</si>
  <si>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</si>
  <si>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</si>
  <si>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</si>
  <si>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</si>
  <si>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</si>
  <si>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</si>
  <si>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</si>
  <si>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</si>
  <si>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</si>
  <si>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</si>
  <si>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</si>
  <si>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</si>
  <si>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</si>
  <si>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</si>
  <si>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</si>
  <si>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</si>
  <si>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</si>
  <si>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</si>
  <si>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</si>
  <si>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</si>
  <si>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</si>
  <si>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</si>
  <si>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</si>
  <si>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</si>
  <si>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</si>
  <si>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</si>
  <si>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</si>
  <si>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</si>
  <si>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</si>
  <si>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</si>
  <si>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</si>
  <si>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</si>
  <si>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</si>
  <si>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</si>
  <si>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</si>
  <si>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</si>
  <si>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</si>
  <si>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</si>
  <si>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</si>
  <si>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</si>
  <si>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</si>
  <si>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</si>
  <si>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</si>
  <si>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</si>
  <si>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</si>
  <si>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</si>
  <si>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</si>
  <si>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</si>
  <si>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</si>
  <si>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</si>
  <si>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</si>
  <si>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</si>
  <si>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</si>
  <si>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</si>
  <si>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</si>
  <si>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</si>
  <si>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</si>
  <si>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</si>
  <si>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</si>
  <si>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</si>
  <si>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</si>
  <si>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</si>
  <si>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</si>
  <si>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</si>
  <si>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</si>
  <si>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</si>
  <si>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</si>
  <si>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</si>
  <si>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</si>
  <si>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</si>
  <si>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</si>
  <si>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</si>
  <si>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</si>
  <si>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</si>
  <si>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</si>
  <si>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</si>
  <si>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</si>
  <si>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</si>
  <si>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</si>
  <si>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</si>
  <si>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</si>
  <si>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</si>
  <si>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</si>
  <si>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</si>
  <si>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</si>
  <si>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</si>
  <si>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</si>
  <si>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</si>
  <si>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</si>
  <si>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</si>
  <si>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</si>
  <si>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</si>
  <si>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</si>
  <si>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</si>
  <si>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</si>
  <si>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</si>
  <si>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</si>
  <si>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</si>
  <si>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</si>
  <si>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</si>
  <si>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</si>
  <si>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</si>
  <si>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</si>
  <si>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</si>
  <si>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</si>
  <si>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</si>
  <si>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</si>
  <si>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</si>
  <si>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</si>
  <si>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</si>
  <si>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</si>
  <si>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</si>
  <si>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</si>
  <si>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</si>
  <si>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</si>
  <si>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</si>
  <si>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</si>
  <si>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</si>
  <si>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</si>
  <si>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</si>
  <si>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</si>
  <si>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</si>
  <si>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</si>
  <si>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</si>
  <si>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</si>
  <si>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</si>
  <si>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</si>
  <si>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</si>
  <si>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</si>
  <si>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</si>
  <si>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</si>
  <si>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</si>
  <si>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</si>
  <si>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</si>
  <si>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</si>
  <si>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</si>
  <si>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</si>
  <si>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</si>
  <si>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</si>
  <si>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</si>
  <si>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</si>
  <si>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</si>
  <si>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</si>
  <si>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</si>
  <si>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</si>
  <si>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</si>
  <si>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</si>
  <si>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</si>
  <si>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</si>
  <si>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</si>
  <si>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</si>
  <si>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</si>
  <si>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</si>
  <si>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</si>
  <si>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</si>
  <si>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</si>
  <si>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</si>
  <si>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</si>
  <si>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</si>
  <si>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</si>
  <si>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</si>
  <si>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</si>
  <si>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</si>
  <si>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</si>
  <si>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</si>
  <si>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</si>
  <si>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</si>
  <si>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</si>
  <si>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</si>
  <si>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</si>
  <si>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</si>
  <si>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</si>
  <si>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</si>
  <si>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</si>
  <si>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</si>
  <si>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</si>
  <si>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</si>
  <si>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</si>
  <si>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</si>
  <si>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</si>
  <si>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</si>
  <si>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</si>
  <si>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</si>
  <si>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</si>
  <si>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</si>
  <si>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</si>
  <si>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</si>
  <si>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</si>
  <si>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</si>
  <si>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</si>
  <si>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</si>
  <si>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</si>
  <si>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</si>
  <si>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</si>
  <si>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</si>
  <si>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</si>
  <si>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</si>
  <si>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</si>
  <si>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</si>
  <si>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</si>
  <si>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</si>
  <si>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</si>
  <si>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</si>
  <si>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</si>
  <si>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</si>
  <si>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</si>
  <si>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</si>
  <si>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</si>
  <si>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</si>
  <si>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</si>
  <si>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</si>
  <si>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</si>
  <si>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</si>
  <si>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</si>
  <si>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</si>
  <si>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</si>
  <si>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</si>
  <si>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</si>
  <si>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</si>
  <si>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</si>
  <si>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</si>
  <si>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</si>
  <si>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</si>
  <si>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</si>
  <si>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</si>
  <si>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</si>
  <si>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</si>
  <si>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</si>
  <si>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</si>
  <si>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</si>
  <si>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</si>
  <si>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</si>
  <si>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</si>
  <si>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</si>
  <si>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</si>
  <si>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</si>
  <si>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</si>
  <si>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</si>
  <si>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</si>
  <si>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</si>
  <si>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</si>
  <si>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</si>
  <si>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</si>
  <si>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</si>
  <si>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</si>
  <si>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</si>
  <si>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</si>
  <si>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</si>
  <si>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</si>
  <si>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</si>
  <si>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</si>
  <si>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</si>
  <si>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</si>
  <si>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</si>
  <si>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</si>
  <si>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</si>
  <si>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</si>
  <si>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</si>
  <si>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</si>
  <si>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</si>
  <si>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</si>
  <si>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</si>
  <si>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</si>
  <si>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</si>
  <si>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</si>
  <si>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</si>
  <si>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</si>
  <si>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</si>
  <si>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</si>
  <si>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</si>
  <si>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</si>
  <si>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</si>
  <si>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</si>
  <si>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</si>
  <si>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</si>
  <si>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</si>
  <si>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</si>
  <si>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</si>
  <si>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</si>
  <si>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</si>
  <si>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</si>
  <si>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</si>
  <si>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</si>
  <si>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</si>
  <si>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</si>
  <si>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</si>
  <si>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</si>
  <si>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</si>
  <si>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</si>
  <si>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</si>
  <si>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</si>
  <si>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</si>
  <si>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</si>
  <si>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</si>
  <si>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</si>
  <si>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</si>
  <si>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</si>
  <si>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</si>
  <si>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</si>
  <si>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</si>
  <si>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</si>
  <si>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</si>
  <si>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</si>
  <si>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</si>
  <si>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</si>
  <si>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</si>
  <si>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</si>
  <si>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</si>
  <si>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</si>
  <si>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</si>
  <si>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</si>
  <si>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</si>
  <si>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</si>
  <si>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</si>
  <si>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</si>
  <si>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</si>
  <si>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</si>
  <si>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</si>
  <si>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</si>
  <si>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</si>
  <si>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</si>
  <si>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</si>
  <si>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</si>
  <si>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</si>
  <si>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</si>
  <si>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</si>
  <si>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</si>
  <si>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</si>
  <si>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</si>
  <si>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</si>
  <si>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</si>
  <si>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</si>
  <si>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</si>
  <si>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</si>
  <si>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</si>
  <si>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</si>
  <si>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</si>
  <si>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</si>
  <si>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</si>
  <si>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</si>
  <si>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</si>
  <si>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</si>
  <si>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</si>
  <si>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</si>
  <si>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</si>
  <si>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</si>
  <si>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</si>
  <si>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</si>
  <si>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</si>
  <si>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</si>
  <si>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</si>
  <si>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</si>
  <si>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</si>
  <si>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</si>
  <si>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</si>
  <si>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</si>
  <si>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</si>
  <si>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</si>
  <si>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</si>
  <si>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</si>
  <si>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</si>
  <si>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</si>
  <si>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</si>
  <si>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</si>
  <si>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</si>
  <si>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</si>
  <si>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</si>
  <si>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</si>
  <si>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</si>
  <si>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</si>
  <si>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</si>
  <si>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</si>
  <si>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</si>
  <si>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</si>
  <si>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</si>
  <si>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</si>
  <si>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</si>
  <si>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</si>
  <si>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</si>
  <si>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</si>
  <si>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</si>
  <si>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</si>
  <si>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</si>
  <si>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</si>
  <si>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</si>
  <si>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</si>
  <si>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</si>
  <si>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</si>
  <si>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</si>
  <si>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</si>
  <si>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</si>
  <si>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</si>
  <si>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</si>
  <si>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</si>
  <si>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</si>
  <si>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</si>
  <si>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</si>
  <si>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</si>
  <si>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</si>
  <si>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</si>
  <si>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</si>
  <si>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</si>
  <si>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</si>
  <si>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</si>
  <si>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</si>
  <si>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</si>
  <si>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</si>
  <si>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</si>
  <si>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</si>
  <si>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</si>
  <si>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</si>
  <si>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</si>
  <si>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</si>
  <si>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</si>
  <si>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</si>
  <si>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</si>
  <si>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</si>
  <si>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</si>
  <si>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</si>
  <si>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</si>
  <si>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</si>
  <si>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</si>
  <si>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</si>
  <si>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</si>
  <si>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</si>
  <si>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</si>
  <si>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</si>
  <si>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</si>
  <si>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</si>
  <si>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</si>
  <si>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</si>
  <si>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</si>
  <si>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</si>
  <si>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</si>
  <si>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</si>
  <si>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</si>
  <si>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</si>
  <si>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</si>
  <si>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</si>
  <si>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</si>
  <si>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</si>
  <si>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</si>
  <si>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</si>
  <si>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</si>
  <si>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</si>
  <si>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</si>
  <si>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</si>
  <si>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</si>
  <si>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</si>
  <si>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</si>
  <si>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</si>
  <si>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</si>
  <si>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</si>
  <si>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</si>
  <si>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</si>
  <si>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</si>
  <si>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</si>
  <si>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</si>
  <si>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</si>
  <si>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</si>
  <si>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</si>
  <si>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</si>
  <si>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</si>
  <si>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</si>
  <si>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</si>
  <si>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</si>
  <si>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</si>
  <si>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</si>
  <si>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</si>
  <si>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</si>
  <si>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</si>
  <si>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</si>
  <si>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</si>
  <si>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</si>
  <si>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</si>
  <si>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</si>
  <si>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</si>
  <si>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</si>
  <si>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</si>
  <si>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</si>
  <si>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</si>
  <si>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</si>
  <si>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</si>
  <si>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</si>
  <si>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</si>
  <si>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</si>
  <si>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</si>
  <si>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</si>
  <si>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</si>
  <si>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</si>
  <si>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</si>
  <si>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</si>
  <si>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</si>
  <si>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</si>
  <si>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</si>
  <si>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</si>
  <si>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</si>
  <si>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</si>
  <si>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</si>
  <si>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</si>
  <si>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</si>
  <si>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</si>
  <si>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</si>
  <si>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</si>
  <si>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</si>
  <si>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</si>
  <si>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</si>
  <si>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</si>
  <si>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</si>
  <si>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</si>
  <si>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</si>
  <si>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</si>
  <si>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</si>
  <si>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</si>
  <si>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</si>
  <si>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</si>
  <si>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</si>
  <si>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</si>
  <si>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</si>
  <si>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</si>
  <si>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</si>
  <si>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</si>
  <si>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</si>
  <si>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</si>
  <si>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</si>
  <si>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</si>
  <si>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</si>
  <si>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</si>
  <si>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</si>
  <si>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</si>
  <si>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</si>
  <si>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</si>
  <si>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</si>
  <si>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</si>
  <si>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</si>
  <si>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</si>
  <si>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</si>
  <si>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</si>
  <si>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</si>
  <si>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</si>
  <si>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</si>
  <si>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</si>
  <si>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</si>
  <si>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</si>
  <si>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</si>
  <si>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</si>
  <si>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</si>
  <si>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</si>
  <si>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</si>
  <si>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</si>
  <si>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</si>
  <si>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</si>
  <si>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</si>
  <si>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</si>
  <si>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</si>
  <si>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</si>
  <si>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</si>
  <si>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</si>
  <si>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</si>
  <si>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</si>
  <si>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</si>
  <si>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</si>
  <si>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</si>
  <si>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</si>
  <si>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</si>
  <si>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</si>
  <si>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</si>
  <si>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</si>
  <si>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</si>
  <si>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</si>
  <si>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</si>
  <si>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</si>
  <si>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</si>
  <si>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</si>
  <si>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</si>
  <si>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</si>
  <si>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</si>
  <si>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</si>
  <si>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</si>
  <si>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</si>
  <si>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</si>
  <si>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</si>
  <si>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</si>
  <si>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</si>
  <si>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</si>
  <si>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</si>
  <si>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</si>
  <si>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</si>
  <si>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</si>
  <si>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</si>
  <si>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</si>
  <si>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</si>
  <si>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</si>
  <si>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</si>
  <si>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</si>
  <si>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</si>
  <si>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</si>
  <si>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</si>
  <si>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</si>
  <si>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</si>
  <si>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</si>
  <si>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</si>
  <si>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</si>
  <si>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</si>
  <si>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</si>
  <si>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</si>
  <si>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</si>
  <si>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</si>
  <si>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</si>
  <si>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</si>
  <si>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</si>
  <si>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</si>
  <si>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</si>
  <si>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</si>
  <si>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</si>
  <si>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</si>
  <si>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</si>
  <si>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</si>
  <si>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</si>
  <si>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</si>
  <si>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</si>
  <si>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</si>
  <si>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</si>
  <si>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</si>
  <si>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</si>
  <si>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</si>
  <si>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</si>
  <si>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</si>
  <si>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</si>
  <si>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</si>
  <si>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</si>
  <si>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</si>
  <si>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</si>
  <si>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</si>
  <si>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</si>
  <si>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</si>
  <si>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</si>
  <si>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</si>
  <si>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</si>
  <si>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</si>
  <si>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</si>
  <si>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</si>
  <si>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</si>
  <si>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</si>
  <si>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</si>
  <si>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</si>
  <si>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</si>
  <si>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</si>
  <si>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</si>
  <si>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</si>
  <si>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</si>
  <si>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</si>
  <si>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</si>
  <si>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</si>
  <si>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</si>
  <si>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</si>
  <si>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</si>
  <si>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</si>
  <si>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</si>
  <si>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</si>
  <si>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</si>
  <si>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</si>
  <si>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</si>
  <si>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</si>
  <si>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</si>
  <si>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</si>
  <si>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</si>
  <si>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</si>
  <si>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</si>
  <si>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</si>
  <si>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</si>
  <si>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</si>
  <si>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</si>
  <si>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</si>
  <si>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</si>
  <si>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</si>
  <si>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</si>
  <si>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</si>
  <si>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</si>
  <si>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</si>
  <si>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</si>
  <si>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</si>
  <si>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</si>
  <si>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</si>
  <si>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</si>
  <si>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</si>
  <si>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</si>
  <si>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</si>
  <si>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</si>
  <si>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</si>
  <si>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</si>
  <si>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</si>
  <si>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</si>
  <si>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</si>
  <si>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</si>
  <si>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</si>
  <si>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</si>
  <si>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</si>
  <si>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</si>
  <si>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</si>
  <si>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</si>
  <si>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</si>
  <si>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</si>
  <si>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</si>
  <si>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</si>
  <si>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</si>
  <si>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</si>
  <si>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</si>
  <si>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</si>
  <si>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</si>
  <si>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</si>
  <si>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</si>
  <si>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</si>
  <si>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</si>
  <si>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</si>
  <si>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</si>
  <si>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</si>
  <si>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</si>
  <si>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</si>
  <si>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</si>
  <si>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</si>
  <si>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</si>
  <si>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</si>
  <si>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</si>
  <si>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</si>
  <si>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</si>
  <si>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</si>
  <si>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</si>
  <si>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</si>
  <si>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</si>
  <si>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</si>
  <si>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</si>
  <si>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</si>
  <si>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</si>
  <si>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</si>
  <si>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</si>
  <si>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</si>
  <si>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</si>
  <si>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</si>
  <si>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</si>
  <si>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</si>
  <si>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</si>
  <si>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</si>
  <si>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</si>
  <si>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</si>
  <si>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</si>
  <si>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</si>
  <si>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</si>
  <si>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</si>
  <si>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</si>
  <si>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</si>
  <si>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</si>
  <si>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</si>
  <si>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</si>
  <si>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</si>
  <si>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</si>
  <si>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</si>
  <si>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</si>
  <si>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</si>
  <si>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</si>
  <si>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</si>
  <si>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</si>
  <si>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</si>
  <si>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</si>
  <si>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</si>
  <si>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</si>
  <si>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</si>
  <si>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</si>
  <si>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</si>
  <si>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</si>
  <si>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</si>
  <si>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</si>
  <si>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</si>
  <si>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</si>
  <si>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</si>
  <si>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</si>
  <si>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</si>
  <si>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</si>
  <si>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</si>
  <si>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</si>
  <si>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</si>
  <si>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</si>
  <si>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</si>
  <si>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</si>
  <si>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</si>
  <si>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</si>
  <si>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</si>
  <si>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</si>
  <si>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</si>
  <si>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</si>
  <si>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</si>
  <si>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</si>
  <si>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</si>
  <si>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</si>
  <si>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</si>
  <si>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</si>
  <si>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</si>
  <si>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</si>
  <si>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</si>
  <si>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</si>
  <si>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</si>
  <si>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</si>
  <si>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</si>
  <si>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</si>
  <si>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</si>
  <si>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</si>
  <si>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</si>
  <si>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</si>
  <si>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</si>
  <si>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</si>
  <si>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</si>
  <si>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</si>
  <si>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</si>
  <si>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</si>
  <si>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</si>
  <si>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</si>
  <si>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</si>
  <si>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</si>
  <si>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</si>
  <si>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</si>
  <si>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</si>
  <si>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</si>
  <si>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</si>
  <si>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</si>
  <si>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</si>
  <si>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</si>
  <si>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</si>
  <si>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</si>
  <si>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</si>
  <si>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</si>
  <si>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</si>
  <si>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</si>
  <si>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</si>
  <si>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</si>
  <si>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</si>
  <si>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</si>
  <si>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</si>
  <si>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</si>
  <si>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</si>
  <si>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</si>
  <si>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</si>
  <si>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</si>
  <si>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</si>
  <si>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</si>
  <si>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</si>
  <si>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</si>
  <si>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</si>
  <si>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</si>
  <si>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</si>
  <si>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</si>
  <si>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</si>
  <si>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</si>
  <si>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</si>
  <si>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</si>
  <si>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</si>
  <si>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</si>
  <si>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</si>
  <si>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</si>
  <si>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</si>
  <si>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</si>
  <si>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</si>
  <si>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</si>
  <si>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</si>
  <si>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</si>
  <si>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</si>
  <si>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</si>
  <si>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</si>
  <si>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</si>
  <si>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</si>
  <si>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</si>
  <si>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</si>
  <si>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</si>
  <si>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</si>
  <si>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</si>
  <si>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</si>
  <si>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</si>
  <si>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</si>
  <si>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</si>
  <si>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</si>
  <si>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</si>
  <si>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</si>
  <si>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</si>
  <si>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</si>
  <si>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</si>
  <si>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</si>
  <si>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</si>
  <si>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</si>
  <si>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</si>
  <si>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</si>
  <si>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</si>
  <si>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</si>
  <si>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</si>
  <si>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</si>
  <si>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</si>
  <si>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</si>
  <si>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</si>
  <si>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</si>
  <si>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</si>
  <si>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</si>
  <si>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</si>
  <si>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</si>
  <si>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</si>
  <si>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</si>
  <si>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</si>
  <si>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</si>
  <si>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</si>
  <si>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</si>
  <si>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</si>
  <si>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</si>
  <si>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</si>
  <si>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</si>
  <si>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</si>
  <si>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</si>
  <si>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</si>
  <si>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</si>
  <si>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</si>
  <si>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</si>
  <si>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</si>
  <si>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</si>
  <si>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</si>
  <si>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</si>
  <si>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</si>
  <si>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</si>
  <si>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</si>
  <si>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</si>
  <si>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</si>
  <si>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</si>
  <si>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</si>
  <si>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</si>
  <si>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</si>
  <si>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</si>
  <si>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</si>
  <si>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</si>
  <si>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</si>
  <si>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</si>
  <si>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</si>
  <si>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</si>
  <si>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</si>
  <si>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</si>
  <si>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</si>
  <si>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</si>
  <si>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</si>
  <si>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</si>
  <si>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</si>
  <si>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</si>
  <si>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</si>
  <si>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</si>
  <si>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</si>
  <si>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</si>
  <si>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</si>
  <si>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</si>
  <si>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</si>
  <si>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</si>
  <si>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</si>
  <si>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</si>
  <si>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</si>
  <si>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</si>
  <si>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</si>
  <si>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</si>
  <si>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</si>
  <si>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</si>
  <si>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</si>
  <si>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</si>
  <si>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</si>
  <si>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</si>
  <si>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</si>
  <si>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</si>
  <si>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</si>
  <si>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</si>
  <si>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</si>
  <si>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</si>
  <si>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</si>
  <si>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</si>
  <si>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</si>
  <si>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</si>
  <si>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</si>
  <si>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</si>
  <si>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</si>
  <si>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</si>
  <si>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</si>
  <si>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</si>
  <si>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</si>
  <si>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</si>
  <si>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</si>
  <si>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</si>
  <si>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</si>
  <si>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</si>
  <si>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</si>
  <si>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</si>
  <si>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</si>
  <si>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</si>
  <si>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</si>
  <si>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</si>
  <si>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</si>
  <si>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</si>
  <si>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</si>
  <si>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</si>
  <si>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</si>
  <si>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</si>
  <si>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</si>
  <si>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</si>
  <si>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</si>
  <si>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</si>
  <si>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</si>
  <si>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</si>
  <si>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</si>
  <si>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</si>
  <si>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</si>
  <si>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</si>
  <si>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</si>
  <si>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</si>
  <si>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</si>
  <si>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</si>
  <si>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</si>
  <si>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</si>
  <si>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</si>
  <si>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</si>
  <si>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</si>
  <si>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</si>
  <si>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</si>
  <si>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</si>
  <si>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</si>
  <si>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</si>
  <si>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</si>
  <si>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</si>
  <si>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</si>
  <si>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</si>
  <si>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</si>
  <si>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</si>
  <si>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</si>
  <si>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</si>
  <si>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</si>
  <si>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</si>
  <si>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</si>
  <si>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</si>
  <si>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</si>
  <si>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</si>
  <si>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</si>
  <si>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</si>
  <si>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</si>
  <si>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</si>
  <si>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</si>
  <si>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</si>
  <si>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</si>
  <si>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</si>
  <si>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</si>
  <si>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</si>
  <si>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</si>
  <si>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</si>
  <si>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</si>
  <si>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</si>
  <si>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</si>
  <si>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</si>
  <si>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</si>
  <si>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</si>
  <si>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</si>
  <si>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</si>
  <si>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</si>
  <si>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</si>
  <si>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</si>
  <si>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</si>
  <si>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</si>
  <si>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</si>
  <si>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</si>
  <si>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</si>
  <si>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</si>
  <si>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</si>
  <si>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</si>
  <si>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</si>
  <si>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</si>
  <si>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</si>
  <si>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</si>
  <si>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</si>
  <si>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</si>
  <si>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</si>
  <si>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</si>
  <si>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</si>
  <si>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</si>
  <si>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</si>
  <si>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</si>
  <si>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</si>
  <si>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</si>
  <si>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</si>
  <si>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</si>
  <si>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</si>
  <si>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</si>
  <si>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</si>
  <si>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</si>
  <si>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</si>
  <si>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</si>
  <si>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</si>
  <si>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</si>
  <si>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</si>
  <si>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</si>
  <si>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</si>
  <si>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</si>
  <si>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</si>
  <si>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</si>
  <si>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</si>
  <si>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</si>
  <si>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</si>
  <si>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</si>
  <si>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</si>
  <si>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</si>
  <si>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</si>
  <si>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</si>
  <si>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</si>
  <si>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</si>
  <si>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</si>
  <si>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</si>
  <si>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</si>
  <si>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</si>
  <si>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</si>
  <si>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</si>
  <si>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</si>
  <si>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</si>
  <si>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</si>
  <si>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</si>
  <si>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</si>
  <si>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</si>
  <si>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</si>
  <si>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</si>
  <si>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</si>
  <si>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</si>
  <si>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</si>
  <si>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</si>
  <si>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</si>
  <si>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</si>
  <si>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</si>
  <si>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</si>
  <si>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</si>
  <si>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</si>
  <si>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</si>
  <si>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</si>
  <si>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</si>
  <si>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</si>
  <si>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</si>
  <si>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</si>
  <si>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</si>
  <si>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</si>
  <si>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</si>
  <si>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</si>
  <si>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</si>
  <si>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</si>
  <si>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</si>
  <si>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</si>
  <si>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</si>
  <si>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</si>
  <si>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</si>
  <si>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</si>
  <si>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</si>
  <si>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</si>
  <si>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</si>
  <si>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</si>
  <si>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</si>
  <si>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</si>
  <si>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</si>
  <si>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</si>
  <si>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</si>
  <si>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</si>
  <si>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</si>
  <si>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</si>
  <si>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</si>
  <si>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</si>
  <si>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</si>
  <si>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</si>
  <si>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</si>
  <si>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</si>
  <si>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</si>
  <si>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</si>
  <si>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</si>
  <si>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</si>
  <si>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</si>
  <si>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</si>
  <si>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</si>
  <si>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</si>
  <si>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</si>
  <si>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</si>
  <si>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</si>
  <si>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</si>
  <si>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</si>
  <si>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</si>
  <si>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</si>
  <si>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</si>
  <si>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</si>
  <si>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</si>
  <si>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</si>
  <si>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</si>
  <si>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</si>
  <si>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</si>
  <si>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</si>
  <si>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</si>
  <si>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</si>
  <si>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</si>
  <si>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</si>
  <si>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</si>
  <si>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</si>
  <si>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</si>
  <si>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</si>
  <si>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</si>
  <si>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</si>
  <si>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</si>
  <si>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</si>
  <si>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</si>
  <si>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</si>
  <si>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</si>
  <si>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</si>
  <si>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</si>
  <si>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</si>
  <si>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</si>
  <si>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</si>
  <si>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</si>
  <si>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</si>
  <si>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</si>
  <si>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</si>
  <si>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</si>
  <si>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</si>
  <si>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</si>
  <si>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</si>
  <si>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</si>
  <si>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</si>
  <si>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</si>
  <si>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</si>
  <si>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</si>
  <si>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</si>
  <si>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</si>
  <si>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</si>
  <si>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</si>
  <si>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</si>
  <si>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</si>
  <si>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</si>
  <si>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</si>
  <si>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</si>
  <si>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</si>
  <si>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</si>
  <si>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</si>
  <si>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</si>
  <si>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</si>
  <si>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</si>
  <si>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</si>
  <si>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</si>
  <si>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</si>
  <si>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</si>
  <si>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</si>
  <si>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</si>
  <si>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</si>
  <si>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</si>
  <si>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</si>
  <si>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</si>
  <si>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</si>
  <si>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</si>
  <si>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</si>
  <si>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</si>
  <si>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</si>
  <si>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</si>
  <si>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</si>
  <si>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</si>
  <si>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</si>
  <si>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</si>
  <si>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</si>
  <si>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</si>
  <si>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</si>
  <si>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</si>
  <si>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</si>
  <si>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</si>
  <si>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</si>
  <si>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</si>
  <si>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</si>
  <si>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</si>
  <si>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</si>
  <si>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</si>
  <si>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</si>
  <si>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</si>
  <si>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</si>
  <si>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</si>
  <si>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</si>
  <si>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</si>
  <si>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</si>
  <si>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</si>
  <si>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</si>
  <si>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</si>
  <si>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</si>
  <si>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</si>
  <si>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</si>
  <si>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</si>
  <si>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</si>
  <si>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</si>
  <si>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</si>
  <si>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</si>
  <si>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</si>
  <si>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</si>
  <si>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</si>
  <si>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</si>
  <si>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</si>
  <si>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</si>
  <si>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</si>
  <si>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</si>
  <si>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</si>
  <si>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</si>
  <si>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</si>
  <si>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</si>
  <si>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</si>
  <si>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</si>
  <si>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</si>
  <si>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</si>
  <si>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</si>
  <si>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</si>
  <si>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</si>
  <si>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</si>
  <si>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</si>
  <si>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</si>
  <si>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</si>
  <si>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</si>
  <si>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</si>
  <si>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</si>
  <si>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</si>
  <si>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</si>
  <si>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</si>
  <si>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</si>
  <si>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</si>
  <si>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</si>
  <si>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</si>
  <si>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</si>
  <si>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</si>
  <si>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</si>
  <si>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</si>
  <si>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</si>
  <si>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</si>
  <si>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</si>
  <si>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</si>
  <si>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</si>
  <si>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</si>
  <si>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</si>
  <si>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</si>
  <si>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</si>
  <si>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</si>
  <si>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</si>
  <si>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</si>
  <si>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</si>
  <si>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</si>
  <si>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</si>
  <si>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</si>
  <si>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</si>
  <si>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</si>
  <si>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</si>
  <si>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</si>
  <si>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</si>
  <si>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</si>
  <si>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</si>
  <si>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</si>
  <si>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</si>
  <si>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</si>
  <si>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</si>
  <si>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</si>
  <si>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</si>
  <si>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</si>
  <si>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</si>
  <si>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</si>
  <si>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</si>
  <si>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</si>
  <si>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</si>
  <si>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</si>
  <si>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</si>
  <si>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</si>
  <si>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</si>
  <si>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</si>
  <si>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</si>
  <si>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</si>
  <si>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</si>
  <si>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</si>
  <si>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</si>
  <si>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</si>
  <si>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</si>
  <si>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</si>
  <si>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</si>
  <si>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</si>
  <si>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</si>
  <si>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</si>
  <si>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</si>
  <si>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</si>
  <si>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</si>
  <si>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</si>
  <si>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</si>
  <si>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</si>
  <si>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</si>
  <si>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</si>
  <si>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</si>
  <si>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</si>
  <si>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</si>
  <si>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</si>
  <si>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</si>
  <si>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</si>
  <si>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</si>
  <si>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</si>
  <si>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</si>
  <si>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</si>
  <si>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</si>
  <si>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</si>
  <si>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</si>
  <si>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</si>
  <si>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</si>
  <si>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</si>
  <si>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</si>
  <si>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</si>
  <si>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</si>
  <si>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</si>
  <si>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</si>
  <si>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</si>
  <si>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</si>
  <si>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</si>
  <si>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</si>
  <si>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</si>
  <si>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</si>
  <si>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</si>
  <si>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</si>
  <si>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</si>
  <si>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</si>
  <si>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</si>
  <si>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</si>
  <si>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</si>
  <si>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</si>
  <si>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</si>
  <si>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</si>
  <si>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</si>
  <si>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</si>
  <si>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</si>
  <si>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</si>
  <si>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</si>
  <si>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</si>
  <si>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</si>
  <si>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</si>
  <si>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</si>
  <si>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</si>
  <si>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</si>
  <si>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</si>
  <si>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</si>
  <si>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</si>
  <si>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</si>
  <si>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</si>
  <si>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</si>
  <si>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</si>
  <si>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</si>
  <si>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</si>
  <si>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</si>
  <si>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</si>
  <si>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</si>
  <si>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</si>
  <si>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</si>
  <si>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</si>
  <si>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</si>
  <si>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</si>
  <si>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</si>
  <si>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</si>
  <si>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</si>
  <si>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</si>
  <si>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</si>
  <si>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</si>
  <si>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</si>
  <si>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</si>
  <si>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</si>
  <si>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</si>
  <si>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</si>
  <si>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</si>
  <si>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</si>
  <si>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</si>
  <si>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</si>
  <si>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</si>
  <si>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</si>
  <si>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</si>
  <si>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</si>
  <si>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</si>
  <si>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</si>
  <si>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</si>
  <si>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</si>
  <si>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</si>
  <si>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</si>
  <si>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</si>
  <si>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</si>
  <si>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</si>
  <si>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</si>
  <si>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</si>
  <si>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</si>
  <si>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</si>
  <si>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</si>
  <si>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</si>
  <si>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</si>
  <si>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</si>
  <si>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</si>
  <si>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</si>
  <si>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</si>
  <si>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</si>
  <si>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</si>
  <si>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</si>
  <si>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</si>
  <si>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</si>
  <si>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</si>
  <si>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</si>
  <si>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</si>
  <si>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</si>
  <si>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</si>
  <si>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</si>
  <si>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</si>
  <si>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</si>
  <si>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</si>
  <si>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</si>
  <si>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</si>
  <si>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</si>
  <si>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</si>
  <si>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</si>
  <si>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</si>
  <si>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</si>
  <si>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</si>
  <si>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</si>
  <si>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</si>
  <si>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</si>
  <si>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</si>
  <si>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</si>
  <si>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</si>
  <si>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</si>
  <si>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</si>
  <si>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</si>
  <si>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</si>
  <si>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</si>
  <si>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</si>
  <si>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</si>
  <si>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</si>
  <si>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</si>
  <si>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</si>
  <si>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</si>
  <si>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</si>
  <si>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</si>
  <si>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</si>
  <si>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</si>
  <si>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</si>
  <si>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</si>
  <si>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</si>
  <si>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</si>
  <si>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</si>
  <si>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</si>
  <si>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</si>
  <si>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</si>
  <si>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</si>
  <si>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</si>
  <si>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</si>
  <si>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</si>
  <si>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</si>
  <si>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</si>
  <si>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</si>
  <si>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</si>
  <si>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</si>
  <si>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</si>
  <si>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</si>
  <si>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</si>
  <si>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</si>
  <si>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</si>
  <si>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</si>
  <si>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</si>
  <si>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</si>
  <si>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</si>
  <si>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</si>
  <si>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</si>
  <si>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</si>
  <si>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</si>
  <si>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</si>
  <si>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</si>
  <si>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</si>
  <si>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</si>
  <si>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</si>
  <si>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</si>
  <si>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</si>
  <si>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</si>
  <si>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</si>
  <si>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</si>
  <si>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</si>
  <si>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</si>
  <si>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</si>
  <si>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</si>
  <si>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</si>
  <si>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</si>
  <si>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</si>
  <si>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</si>
  <si>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</si>
  <si>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</si>
  <si>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</si>
  <si>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</si>
  <si>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</si>
  <si>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</si>
  <si>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</si>
  <si>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</si>
  <si>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</si>
  <si>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</si>
  <si>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</si>
  <si>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</si>
  <si>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</si>
  <si>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</si>
  <si>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</si>
  <si>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</si>
  <si>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</si>
  <si>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</si>
  <si>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</si>
  <si>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</si>
  <si>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</si>
  <si>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</si>
  <si>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</si>
  <si>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</si>
  <si>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</si>
  <si>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</si>
  <si>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</si>
  <si>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</si>
  <si>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</si>
  <si>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</si>
  <si>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</si>
  <si>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</si>
  <si>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</si>
  <si>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</si>
  <si>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</si>
  <si>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</si>
  <si>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</si>
  <si>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</si>
  <si>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</si>
  <si>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</si>
  <si>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</si>
  <si>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</si>
  <si>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</si>
  <si>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</si>
  <si>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</si>
  <si>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</si>
  <si>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</si>
  <si>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</si>
  <si>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</si>
  <si>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</si>
  <si>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</si>
  <si>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</si>
  <si>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</si>
  <si>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</si>
  <si>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</si>
  <si>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</si>
  <si>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</si>
  <si>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</si>
  <si>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</si>
  <si>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</si>
  <si>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</si>
  <si>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</si>
  <si>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</si>
  <si>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</si>
  <si>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</si>
  <si>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</si>
  <si>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</si>
  <si>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</si>
  <si>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</si>
  <si>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</si>
  <si>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</si>
  <si>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</si>
  <si>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</si>
  <si>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</si>
  <si>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</si>
  <si>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</si>
  <si>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</si>
  <si>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</si>
  <si>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</si>
  <si>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</si>
  <si>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</si>
  <si>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</si>
  <si>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</si>
  <si>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</si>
  <si>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</si>
  <si>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</si>
  <si>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</si>
  <si>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</si>
  <si>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</si>
  <si>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</si>
  <si>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</si>
  <si>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</si>
  <si>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</si>
  <si>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</si>
  <si>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</si>
  <si>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</si>
  <si>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</si>
  <si>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</si>
  <si>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</si>
  <si>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</si>
  <si>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</si>
  <si>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</si>
  <si>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</si>
  <si>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</si>
  <si>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</si>
  <si>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</si>
  <si>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</si>
  <si>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</si>
  <si>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</si>
  <si>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</si>
  <si>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</si>
  <si>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</si>
  <si>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</si>
  <si>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</si>
  <si>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</si>
  <si>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</si>
  <si>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</si>
  <si>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</si>
  <si>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</si>
  <si>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</si>
  <si>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</si>
  <si>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</si>
  <si>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</si>
  <si>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</si>
  <si>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</si>
  <si>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</si>
  <si>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</si>
  <si>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</si>
  <si>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</si>
  <si>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</si>
  <si>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</si>
  <si>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</si>
  <si>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</si>
  <si>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</si>
  <si>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</si>
  <si>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</si>
  <si>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</si>
  <si>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</si>
  <si>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</si>
  <si>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</si>
  <si>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</si>
  <si>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</si>
  <si>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</si>
  <si>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</si>
  <si>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</si>
  <si>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</si>
  <si>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</si>
  <si>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</si>
  <si>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</si>
  <si>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</si>
  <si>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</si>
  <si>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</si>
  <si>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</si>
  <si>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</si>
  <si>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</si>
  <si>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</si>
  <si>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</si>
  <si>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</si>
  <si>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</si>
  <si>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</si>
  <si>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</si>
  <si>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</si>
  <si>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</si>
  <si>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</si>
  <si>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</si>
  <si>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</si>
  <si>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</si>
  <si>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</si>
  <si>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</si>
  <si>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</si>
  <si>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</si>
  <si>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</si>
  <si>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</si>
  <si>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</si>
  <si>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</si>
  <si>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</si>
  <si>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</si>
  <si>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</si>
  <si>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</si>
  <si>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</si>
  <si>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</si>
  <si>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</si>
  <si>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</si>
  <si>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</si>
  <si>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</si>
  <si>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</si>
  <si>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</si>
  <si>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</si>
  <si>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</si>
  <si>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</si>
  <si>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</si>
  <si>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</si>
  <si>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</si>
  <si>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</si>
  <si>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</si>
  <si>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</si>
  <si>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</si>
  <si>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</si>
  <si>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</si>
  <si>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</si>
  <si>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</si>
  <si>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</si>
  <si>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</si>
  <si>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</si>
  <si>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</si>
  <si>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</si>
  <si>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</si>
  <si>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</si>
  <si>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</si>
  <si>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</si>
  <si>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</si>
  <si>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</si>
  <si>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</si>
  <si>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</si>
  <si>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</si>
  <si>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</si>
  <si>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</si>
  <si>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</si>
  <si>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</si>
  <si>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</si>
  <si>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</si>
  <si>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</si>
  <si>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</si>
  <si>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</si>
  <si>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</si>
  <si>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</si>
  <si>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</si>
  <si>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</si>
  <si>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</si>
  <si>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</si>
  <si>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</si>
  <si>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</si>
  <si>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</si>
  <si>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</si>
  <si>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</si>
  <si>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</si>
  <si>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</si>
  <si>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</si>
  <si>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</si>
  <si>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</si>
  <si>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</si>
  <si>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</si>
  <si>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</si>
  <si>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</si>
  <si>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</si>
  <si>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</si>
  <si>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</si>
  <si>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</si>
  <si>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</si>
  <si>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</si>
  <si>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</si>
  <si>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</si>
  <si>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</si>
  <si>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</si>
  <si>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</si>
  <si>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</si>
  <si>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</si>
  <si>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</si>
  <si>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</si>
  <si>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</si>
  <si>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</si>
  <si>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</si>
  <si>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</si>
  <si>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</si>
  <si>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</si>
  <si>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</si>
  <si>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</si>
  <si>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</si>
  <si>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</si>
  <si>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</si>
  <si>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</si>
  <si>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</si>
  <si>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</si>
  <si>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</si>
  <si>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</si>
  <si>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</si>
  <si>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</si>
  <si>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</si>
  <si>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</si>
  <si>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</si>
  <si>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</si>
  <si>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</si>
  <si>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</si>
  <si>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</si>
  <si>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</si>
  <si>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</si>
  <si>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</si>
  <si>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</si>
  <si>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</si>
  <si>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</si>
  <si>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</si>
  <si>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</si>
  <si>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</si>
  <si>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</si>
  <si>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</si>
  <si>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</si>
  <si>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</si>
  <si>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</si>
  <si>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</si>
  <si>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</si>
  <si>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</si>
  <si>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</si>
  <si>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</si>
  <si>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</si>
  <si>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</si>
  <si>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</si>
  <si>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</si>
  <si>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</si>
  <si>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</si>
  <si>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</si>
  <si>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</si>
  <si>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</si>
  <si>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</si>
  <si>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</si>
  <si>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</si>
  <si>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</si>
  <si>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</si>
  <si>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</si>
  <si>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</si>
  <si>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</si>
  <si>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</si>
  <si>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</si>
  <si>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</si>
  <si>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</si>
  <si>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</si>
  <si>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</si>
  <si>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</si>
  <si>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</si>
  <si>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</si>
  <si>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</si>
  <si>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</si>
  <si>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</si>
  <si>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</si>
  <si>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</si>
  <si>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</si>
  <si>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</si>
  <si>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</si>
  <si>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</si>
  <si>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</si>
  <si>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</si>
  <si>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</si>
  <si>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</si>
  <si>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</si>
  <si>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</si>
  <si>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</si>
  <si>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</si>
  <si>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</si>
  <si>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</si>
  <si>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</si>
  <si>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</si>
  <si>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</si>
  <si>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</si>
  <si>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</si>
  <si>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</si>
  <si>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</si>
  <si>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</si>
  <si>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</si>
  <si>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</si>
  <si>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</si>
  <si>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</si>
  <si>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</si>
  <si>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</si>
  <si>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</si>
  <si>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</si>
  <si>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</si>
  <si>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</si>
  <si>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</si>
  <si>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</si>
  <si>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</si>
  <si>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</si>
  <si>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</si>
  <si>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</si>
  <si>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</si>
  <si>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</si>
  <si>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</si>
  <si>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</si>
  <si>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</si>
  <si>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</si>
  <si>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</si>
  <si>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</si>
  <si>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</si>
  <si>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</si>
  <si>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</si>
  <si>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</si>
  <si>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</si>
  <si>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</si>
  <si>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</si>
  <si>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</si>
  <si>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</si>
  <si>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</si>
  <si>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</si>
  <si>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</si>
  <si>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</si>
  <si>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</si>
  <si>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</si>
  <si>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</si>
  <si>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</si>
  <si>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</si>
  <si>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</si>
  <si>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</si>
  <si>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</si>
  <si>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</si>
  <si>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</si>
  <si>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</si>
  <si>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</si>
  <si>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</si>
  <si>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</si>
  <si>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</si>
  <si>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</si>
  <si>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</si>
  <si>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</si>
  <si>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</si>
  <si>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</si>
  <si>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</si>
  <si>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</si>
  <si>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</si>
  <si>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</si>
  <si>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</si>
  <si>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</si>
  <si>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</si>
  <si>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</si>
  <si>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</si>
  <si>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</si>
  <si>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</si>
  <si>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</si>
  <si>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</si>
  <si>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</si>
  <si>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</si>
  <si>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</si>
  <si>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</si>
  <si>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</si>
  <si>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</si>
  <si>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</si>
  <si>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</si>
  <si>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</si>
  <si>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</si>
  <si>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</si>
  <si>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</si>
  <si>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</si>
  <si>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</si>
  <si>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</si>
  <si>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</si>
  <si>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</si>
  <si>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</si>
  <si>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</si>
  <si>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</si>
  <si>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</si>
  <si>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</si>
  <si>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</si>
  <si>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</si>
  <si>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</si>
  <si>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</si>
  <si>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</si>
  <si>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</si>
  <si>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</si>
  <si>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</si>
  <si>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</si>
  <si>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</si>
  <si>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</si>
  <si>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</si>
  <si>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</si>
  <si>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</si>
  <si>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</si>
  <si>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</si>
  <si>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</si>
  <si>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</si>
  <si>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</si>
  <si>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</si>
  <si>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</si>
  <si>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</si>
  <si>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</si>
  <si>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</si>
  <si>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</si>
  <si>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</si>
  <si>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</si>
  <si>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</si>
  <si>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PCM-20251121-00001195</t>
  </si>
  <si>
    <t>was night access issue / USF area team EM team on the way  150 mins</t>
  </si>
  <si>
    <t>PCM-20251122-00000121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</si>
  <si>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</si>
  <si>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</si>
  <si>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</si>
  <si>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</si>
  <si>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</si>
  <si>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</si>
  <si>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</si>
  <si>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</si>
  <si>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</si>
  <si>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</si>
  <si>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</si>
  <si>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</si>
  <si>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</si>
  <si>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</si>
  <si>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PCM-20251122-00000213</t>
  </si>
  <si>
    <t xml:space="preserve">ETA 35 MIN </t>
  </si>
  <si>
    <t>PCM-20251122-00000216</t>
  </si>
  <si>
    <t xml:space="preserve">ETA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</si>
</sst>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2" totalsRowShown="0" headerRowDxfId="157" dataDxfId="156" headerRowBorderDxfId="154" tableBorderDxfId="155" totalsRowBorderDxfId="153">
  <autoFilter ref="A1:CJ1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9" totalsRowShown="0" headerRowDxfId="48" dataDxfId="47" headerRowBorderDxfId="45" tableBorderDxfId="46" totalsRowBorderDxfId="44">
  <autoFilter ref="A1:L4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3" totalsRowShown="0" headerRowDxfId="31" dataDxfId="30" headerRowBorderDxfId="28" tableBorderDxfId="29">
  <autoFilter ref="A1:L1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320.28754282407317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45983.235968749999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45983.235968749999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45983.235968749999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45983.235968749999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45983.235968749999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45983.235968749999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45983.235968749999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45983.235968749999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45983.235968749999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45983.235968749999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45983.235968749999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45983.235968749999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45983.235968749999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45983.235968749999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45983.235968749999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45983.235968749999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45983.235968749999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45983.235968749999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45983.235968749999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45983.235968749999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45983.235968749999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45983.235968749999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45983.235968749999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45983.235968749999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45983.235968749999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45983.235968749999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45983.235968749999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45983.235968749999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45983.235968749999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45983.235968749999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45983.235968749999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45983.235968749999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45983.235968749999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45983.235968749999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45983.235968749999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45983.235968749999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45983.235968749999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45983.235968749999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45983.235968749999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45983.235968749999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45983.235968749999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45983.235968749999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45983.235968749999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45983.235968749999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45983.235968749999</v>
      </c>
      <c r="H47" s="143"/>
      <c r="I47" s="141" t="str">
        <f>IFERROR(VLOOKUP(D47,DB!A:F,6,0),"")</f>
        <v/>
      </c>
      <c r="J47" s="141" t="str">
        <f>IFERROR(VLOOKUP(D47,DB!A:G,7,0),"")</f>
        <v/>
      </c>
      <c r="K47" s="145"/>
      <c r="L47" s="146" t="str">
        <f>IFERROR(VLOOKUP(D47,DB!A:I,9,0),"")</f>
        <v/>
      </c>
    </row>
    <row r="48" spans="1:12" ht="15" customHeight="1">
      <c r="A48" s="147"/>
      <c r="B48" s="134" t="str">
        <f>IFERROR(VLOOKUP(D48,DB!A:K,11,0),"")</f>
        <v/>
      </c>
      <c r="C48" s="134"/>
      <c r="D48" s="148"/>
      <c r="E48" s="135"/>
      <c r="F48" s="136"/>
      <c r="G48" s="137">
        <f ca="1">IFERROR(NOW()-F48,"-")</f>
        <v>45983.235968749999</v>
      </c>
      <c r="H48" s="136"/>
      <c r="I48" s="134" t="str">
        <f>IFERROR(VLOOKUP(D48,DB!A:F,6,0),"")</f>
        <v/>
      </c>
      <c r="J48" s="134" t="str">
        <f>IFERROR(VLOOKUP(D48,DB!A:G,7,0),"")</f>
        <v/>
      </c>
      <c r="K48" s="138"/>
      <c r="L48" s="139" t="str">
        <f>IFERROR(VLOOKUP(D48,DB!A:I,9,0),"")</f>
        <v/>
      </c>
    </row>
  </sheetData>
  <customSheetViews>
    <customSheetView guid="{F6042A99-DD27-4453-835D-0834D95730CC}" filter="1" showAutoFilter="1">
      <pageMargins left="0" right="0" top="0" bottom="0" header="0" footer="0"/>
      <autoFilter ref="B1:M1" xr:uid="{6B84C8CB-F8B3-4BEF-8578-C362C20C8D9E}"/>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2"/>
  <sheetViews>
    <sheetView workbookViewId="0">
      <pane ySplit="1" topLeftCell="C8" activePane="bottomLeft" state="frozen"/>
      <selection pane="bottomLeft"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158.23613078703784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45983.235968749999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45983.235968749999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45983.235968749999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45983.235968749999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45983.235968749999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45983.235968749999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45983.235968749999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45983.235968749999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45983.235968749999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45983.235968749999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45983.235968749999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45983.235968749999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45983.235968749999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45983.235968749999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45983.235968749999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45983.235968749999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45983.235968749999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45983.235968749999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45983.235968749999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45983.235968749999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45983.235968749999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45983.235968749999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45983.235968749999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45983.235968749999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45983.235968749999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45983.235968749999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45983.235968749999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45983.235968749999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45983.235968749999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45983.235968749999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45983.235968749999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45983.235968749999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45983.235968749999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45983.235968749999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45983.235968749999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45983.235968749999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45983.235968749999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45983.235968749999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45983.235968749999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45983.235968749999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45983.235968749999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45983.235968749999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45983.235968749999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45983.235968749999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45983.235968749999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45983.235968749999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45983.235968749999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45983.235968749999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45983.235968749999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45983.235968749999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45983.235968749999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45983.235968749999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45983.235968749999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45983.235968749999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45983.235968749999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45983.235968749999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45983.235968749999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45983.235968749999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45983.235968749999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45983.235968749999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45983.235968749999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45983.235968749999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45983.235968749999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45983.235968749999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45983.235968749999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45983.235968749999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45983.235968749999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45983.235968749999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45983.235968749999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45983.235968749999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45983.235968749999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45983.235968749999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45983.235968749999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45983.235968749999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45983.235968749999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45983.235968749999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45983.235968749999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45983.235968749999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45983.235968749999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45983.235968749999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45983.235968749999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45983.235968749999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45983.235968749999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45983.235968749999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45983.235968749999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45983.235968749999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45983.235968749999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45983.235968749999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45983.235968749999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45983.235968749999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45983.235968749999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45983.235968749999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45983.235968749999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45983.235968749999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45983.235968749999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45983.235968749999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45983.235968749999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45983.235968749999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45983.235968749999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45983.235968749999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45983.235968749999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45983.235968749999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45983.235968749999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45983.235968749999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45983.235968749999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45983.235968749999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45983.235968749999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45983.235968749999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45983.235968749999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45983.235968749999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45983.235968749999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45983.235968749999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45983.235968749999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45983.235968749999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45983.235968749999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45983.235968749999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45983.235968749999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45983.235968749999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45983.235968749999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45983.235968749999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45983.235968749999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45983.235968749999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45983.235968749999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45983.235968749999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45983.235968749999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45983.235968749999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45983.235968749999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45983.235968749999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45983.235968749999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45983.235968749999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45983.235968749999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45983.235968749999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45983.235968749999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45983.235968749999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45983.235968749999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45983.235968749999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45983.235968749999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45983.235968749999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45983.235968749999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45983.235968749999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45983.235968749999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45983.235968749999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45983.235968749999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45983.235968749999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45983.235968749999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45983.235968749999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45983.235968749999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45983.235968749999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45983.235968749999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45983.235968749999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45983.235968749999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45983.235968749999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45983.235968749999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45983.235968749999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45983.235968749999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45983.235968749999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45983.235968749999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45983.235968749999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45983.235968749999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sheetData>
  <dataValidations count="2">
    <dataValidation allowBlank="1" showInputMessage="1" showErrorMessage="1" sqref="E1" xr:uid="{4D935161-CDD3-4592-B877-3FB59C99E142}"/>
    <dataValidation type="list" allowBlank="1" showInputMessage="1" showErrorMessage="1" sqref="E3:E1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tabSelected="1" workbookViewId="0">
      <selection activeCell="C9" sqref="C9"/>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45983.235968749999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45983.235968749999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45983.235968749999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45983.235968749999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45983.235968749999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45983.235968749999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45983.235968749999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45983.235968749999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45983.235968749999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45983.235968749999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45983.235968749999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45983.235968749999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45983.235968749999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45983.235968749999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45983.235968749999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45983.235968749999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45983.235968749999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45983.235968749999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45983.235968749999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45983.235968749999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45983.235968749999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45983.235968749999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45983.235968749999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45983.235968749999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45983.235968749999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45983.235968749999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45983.235968749999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45983.235968749999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45983.235968749999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45983.235968749999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45983.235968749999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45983.235968749999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45983.235968749999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45983.235968749999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45983.235968749999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45983.235968749999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45983.235968749999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45983.235968749999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45983.235968749999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45983.235968749999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45983.235968749999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45983.235968749999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45983.235968749999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45983.235968749999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45983.235968749999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45983.235968749999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45983.235968749999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45983.235968749999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45983.235968749999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45983.235968749999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45983.235968749999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45983.235968749999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45983.235968749999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45983.235968749999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45983.235968749999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45983.235968749999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45983.235968749999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45983.235968749999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45983.235968749999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45983.235968749999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45983.235968749999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45983.235968749999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45983.235968749999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45983.235968749999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45983.235968749999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45983.235968749999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45983.235968749999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45983.235968749999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45983.235968749999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45983.235968749999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45983.235968749999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45983.235968749999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45983.235968749999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45983.235968749999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45983.235968749999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45983.235968749999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45983.235968749999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45983.235968749999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45983.235968749999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45983.235968749999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45983.235968749999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45983.235968749999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45983.235968749999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45983.235968749999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45983.235968749999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45983.235968749999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45983.235968749999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45983.235968749999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45983.235968749999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45983.235968749999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45983.235968749999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45983.235968749999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45983.235968749999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45983.235968749999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45983.235968749999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45983.235968749999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45983.235968749999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45983.235968749999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45983.235968749999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45983.235968749999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45983.235968749999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45983.235968749999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45983.235968749999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45983.235968749999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45983.235968749999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45983.235968749999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45983.235968749999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45983.235968749999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45983.235968749999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45983.235968749999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45983.235968749999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45983.235968749999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45983.235968749999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45983.235968749999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45983.235968749999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45983.235968749999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45983.235968749999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45983.235968749999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45983.235968749999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45983.235968749999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45983.235968749999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45983.235968749999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45983.235968749999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45983.235968749999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45983.235968749999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45983.235968749999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45983.235968749999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45983.235968749999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45983.235968749999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45983.235968749999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45983.235968749999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45983.235968749999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45983.235968749999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45983.235968749999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45983.235968749999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45983.235968749999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45983.235968749999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45983.235968749999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45983.235968749999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45983.235968749999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45983.235968749999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45983.235968749999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45983.235968749999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45983.235968749999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45983.235968749999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45983.235968749999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45983.235968749999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45983.235968749999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45983.235968749999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45983.235968749999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45983.235968749999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45983.235968749999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45983.235968749999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45983.235968749999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45983.235968749999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45983.235968749999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45983.235968749999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45983.235968749999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45983.235968749999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45983.235968749999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45983.235968749999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45983.235968749999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45983.235968749999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45983.235968749999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45983.235968749999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45983.235968749999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45983.235968749999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45983.235968749999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45983.235968749999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45983.235968749999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45983.235968749999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45983.235968749999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45983.235968749999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45983.235968749999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45983.235968749999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45983.235968749999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45983.235968749999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45983.235968749999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45983.235968749999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45983.235968749999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45983.235968749999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45983.235968749999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45983.235968749999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45983.235968749999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45983.235968749999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45983.235968749999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45983.235968749999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45983.235968749999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45983.235968749999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45983.235968749999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45983.235968749999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45983.235968749999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45983.235968749999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45983.235968749999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45983.235968749999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45983.235968749999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45983.235968749999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45983.235968749999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45983.235968749999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45983.235968749999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45983.235968749999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45983.235968749999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45983.235968749999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45983.235968749999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45983.235968749999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45983.235968749999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45983.235968749999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45983.235968749999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45983.235968749999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45983.235968749999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45983.235968749999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45983.235968749999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45983.235968749999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45983.235968749999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45983.235968749999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45983.235968749999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45983.235968749999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45983.235968749999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45983.235968749999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45983.235968749999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45983.235968749999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45983.235968749999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45983.235968749999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45983.235968749999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45983.235968749999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45983.235968749999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45983.235968749999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45983.235968749999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45983.235968749999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45983.235968749999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45983.235968749999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45983.235968749999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45983.235968749999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45983.235968749999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45983.235968749999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45983.235968749999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45983.235968749999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45983.235968749999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45983.235968749999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45983.235968749999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45983.235968749999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45983.235968749999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45983.235968749999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45983.235968749999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45983.235968749999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45983.235968749999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45983.235968749999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45983.235968749999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45983.235968749999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45983.235968749999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45983.235968749999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45983.235968749999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45983.235968749999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45983.235968749999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45983.235968749999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45983.235968749999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45983.235968749999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45983.235968749999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45983.235968749999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45983.235968749999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45983.235968749999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45983.235968749999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45983.235968749999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45983.235968749999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45983.235968749999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45983.235968749999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45983.235968749999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45983.235968749999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45983.235968749999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45983.235968749999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45983.235968749999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45983.235968749999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45983.235968749999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45983.235968749999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45983.235968749999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45983.235968749999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45983.235968749999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45983.235968749999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45983.235968749999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45983.235968749999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45983.235968749999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45983.235968749999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45983.235968749999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45983.235968749999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45983.235968749999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45983.235968749999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45983.235968749999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45983.235968749999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45983.235968749999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45983.235968749999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45983.235968749999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45983.235968749999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45983.235968749999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45983.235968749999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45983.235968749999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45983.235968749999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45983.235968749999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45983.235968749999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45983.235968749999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45983.235968749999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45983.235968749999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45983.235968749999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45983.235968749999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45983.235968749999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45983.235968749999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45983.235968749999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45983.235968749999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45983.235968749999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45983.235968749999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45983.235968749999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45983.235968749999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45983.235968749999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45983.235968749999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45983.235968749999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45983.235968749999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45983.235968749999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45983.235968749999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45983.235968749999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45983.235968749999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45983.235968749999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45983.235968749999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45983.235968749999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45983.235968749999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45983.235968749999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45983.235968749999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45983.235968749999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45983.235968749999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45983.235968749999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45983.235968749999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45983.235968749999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45983.235968749999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45983.235968749999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45983.235968749999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45983.235968749999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45983.235968749999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45983.235968749999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45983.235968749999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45983.235968749999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45983.235968749999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45983.235968749999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45983.235968749999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45983.235968749999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45983.235968749999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45983.235968749999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45983.235968749999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45983.235968749999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45983.235968749999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45983.235968749999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45983.235968749999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45983.235968749999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45983.235968749999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45983.235968749999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45983.235968749999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45983.235968749999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45983.235968749999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45983.235968749999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45983.235968749999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45983.235968749999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45983.235968749999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45983.235968749999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45983.235968749999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45983.235968749999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45983.235968749999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45983.235968749999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45983.235968749999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45983.235968749999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45983.235968749999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45983.235968749999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45983.235968749999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45983.235968749999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45983.235968749999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45983.235968749999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45983.235968749999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45983.235968749999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45983.235968749999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45983.235968749999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45983.235968749999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45983.235968749999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45983.235968749999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45983.235968749999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45983.235968749999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45983.235968749999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45983.235968749999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45983.235968749999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45983.235968749999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45983.235968749999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45983.235968749999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45983.235968749999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45983.235968749999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45983.235968749999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45983.235968749999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45983.235968749999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45983.235968749999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45983.235968749999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45983.235968749999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45983.235968749999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45983.235968749999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45983.235968749999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45983.235968749999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45983.235968749999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45983.235968749999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45983.235968749999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45983.235968749999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45983.235968749999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45983.235968749999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45983.235968749999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45983.235968749999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45983.235968749999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45983.235968749999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45983.235968749999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45983.235968749999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45983.235968749999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45983.235968749999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45983.235968749999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45983.235968749999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45983.235968749999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45983.235968749999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45983.235968749999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45983.235968749999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45983.235968749999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45983.235968749999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45983.235968749999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45983.235968749999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45983.235968749999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45983.235968749999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45983.235968749999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45983.235968749999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45983.235968749999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45983.235968749999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45983.235968749999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45983.235968749999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45983.235968749999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45983.235968749999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45983.235968749999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45983.235968749999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45983.235968749999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45983.235968749999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45983.235968749999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45983.235968749999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45983.235968749999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45983.235968749999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45983.235968749999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45983.235968749999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45983.235968749999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45983.235968749999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45983.235968749999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45983.235968749999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45983.235968749999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45983.235968749999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45983.235968749999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45983.235968749999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45983.235968749999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45983.235968749999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45983.235968749999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45983.235968749999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45983.235968749999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45983.235968749999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45983.235968749999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45983.235968749999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45983.235968749999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45983.235968749999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45983.235968749999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45983.235968749999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45983.235968749999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45983.235968749999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45983.235968749999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45983.235968749999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45983.235968749999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45983.235968749999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45983.235968749999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45983.235968749999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45983.235968749999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45983.235968749999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45983.235968749999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45983.235968749999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45983.235968749999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45983.235968749999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45983.235968749999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45983.235968749999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45983.235968749999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45983.235968749999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45983.235968749999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45983.235968749999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45983.235968749999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45983.235968749999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45983.235968749999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45983.235968749999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45983.235968749999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45983.235968749999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45983.235968749999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45983.235968749999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45983.235968749999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45983.235968749999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45983.235968749999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45983.235968749999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45983.235968749999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45983.235968749999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45983.235968749999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45983.235968749999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45983.235968749999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45983.235968749999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45983.235968749999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45983.235968749999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45983.235968749999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45983.235968749999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45983.235968749999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45983.235968749999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45983.235968749999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45983.235968749999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45983.235968749999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45983.235968749999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45983.235968749999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45983.235968749999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45983.235968749999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45983.235968749999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45983.235968749999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45983.235968749999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45983.235968749999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45983.235968749999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45983.235968749999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45983.235968749999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45983.235968749999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45983.235968749999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45983.235968749999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45983.235968749999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45983.235968749999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45983.235968749999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45983.235968749999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45983.235968749999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45983.235968749999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45983.235968749999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45983.235968749999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45983.235968749999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45983.235968749999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45983.235968749999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45983.235968749999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45983.235968749999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45983.235968749999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45983.235968749999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45983.235968749999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45983.235968749999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45983.235968749999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45983.235968749999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45983.235968749999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45983.235968749999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45983.235968749999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45983.235968749999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45983.235968749999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45983.235968749999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45983.235968749999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45983.235968749999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45983.235968749999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45983.235968749999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45983.235968749999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45983.235968749999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45983.235968749999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45983.235968749999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45983.235968749999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45983.235968749999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45983.235968749999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45983.235968749999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45983.235968749999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45983.235968749999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45983.235968749999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45983.235968749999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45983.235968749999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45983.235968749999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45983.235968749999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45983.235968749999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45983.235968749999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45983.235968749999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45983.235968749999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45983.235968749999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45983.235968749999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45983.235968749999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45983.235968749999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45983.235968749999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45983.235968749999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45983.235968749999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45983.235968749999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45983.235968749999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45983.235968749999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45983.235968749999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45983.235968749999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45983.235968749999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45983.235968749999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45983.235968749999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45983.235968749999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45983.235968749999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45983.235968749999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45983.235968749999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45983.235968749999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45983.235968749999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45983.235968749999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45983.235968749999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45983.235968749999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45983.235968749999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45983.235968749999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45983.235968749999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45983.235968749999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45983.235968749999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45983.235968749999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45983.235968749999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45983.235968749999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45983.235968749999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45983.235968749999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45983.235968749999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45983.235968749999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45983.235968749999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45983.235968749999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45983.235968749999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45983.235968749999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45983.235968749999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45983.235968749999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45983.235968749999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45983.235968749999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45983.235968749999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45983.235968749999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45983.235968749999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45983.235968749999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45983.235968749999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45983.235968749999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45983.235968749999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45983.235968749999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45983.235968749999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45983.235968749999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45983.235968749999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45983.235968749999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45983.235968749999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45983.235968749999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45983.235968749999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45983.235968749999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45983.235968749999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45983.235968749999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45983.235968749999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45983.235968749999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45983.235968749999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45983.235968749999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45983.235968749999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45983.235968749999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45983.235968749999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45983.235968749999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45983.235968749999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45983.235968749999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45983.235968749999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45983.235968749999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45983.235968749999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45983.235968749999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45983.235968749999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45983.235968749999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45983.235968749999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45983.235968749999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45983.235968749999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45983.235968749999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45983.235968749999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45983.235968749999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45983.235968749999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45983.235968749999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45983.235968749999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45983.235968749999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45983.235968749999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45983.235968749999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45983.235968749999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45983.235968749999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45983.235968749999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45983.235968749999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45983.235968749999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45983.235968749999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45983.235968749999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45983.235968749999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45983.235968749999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45983.235968749999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45983.235968749999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45983.235968749999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45983.235968749999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45983.235968749999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45983.235968749999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45983.235968749999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45983.235968749999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45983.235968749999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45983.235968749999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45983.235968749999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45983.235968749999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45983.235968749999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45983.235968749999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45983.235968749999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45983.235968749999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45983.235968749999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45983.235968749999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45983.235968749999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45983.235968749999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45983.235968749999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45983.235968749999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45983.235968749999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45983.235968749999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45983.235968749999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45983.235968749999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45983.235968749999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45983.235968749999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45983.235968749999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45983.235968749999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45983.235968749999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45983.235968749999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45983.235968749999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45983.235968749999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45983.235968749999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45983.235968749999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45983.235968749999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45983.235968749999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45983.235968749999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45983.235968749999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45983.235968749999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45983.235968749999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45983.235968749999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45983.235968749999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45983.235968749999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45983.235968749999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45983.235968749999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45983.235968749999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45983.235968749999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45983.235968749999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45983.235968749999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45983.235968749999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45983.235968749999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45983.235968749999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45983.235968749999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45983.235968749999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45983.235968749999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45983.235968749999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45983.235968749999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45983.235968749999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45983.235968749999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45983.235968749999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45983.235968749999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45983.235968749999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45983.235968749999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45983.235968749999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45983.235968749999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45983.235968749999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45983.235968749999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45983.235968749999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45983.235968749999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45983.235968749999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45983.235968749999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45983.235968749999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45983.235968749999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45983.235968749999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45983.235968749999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45983.235968749999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45983.235968749999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45983.235968749999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45983.235968749999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45983.235968749999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45983.235968749999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45983.235968749999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45983.235968749999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45983.235968749999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45983.235968749999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45983.235968749999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45983.235968749999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45983.235968749999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45983.235968749999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45983.235968749999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45983.235968749999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45983.235968749999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45983.235968749999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45983.235968749999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45983.235968749999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45983.235968749999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45983.235968749999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45983.235968749999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45983.235968749999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45983.235968749999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45983.235968749999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45983.235968749999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45983.235968749999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45983.235968749999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45983.235968749999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45983.235968749999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45983.235968749999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45983.235968749999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45983.235968749999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45983.235968749999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45983.235968749999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45983.235968749999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45983.235968749999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45983.235968749999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45983.235968749999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45983.235968749999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45983.235968749999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45983.235968749999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45983.235968749999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45983.235968749999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45983.235968749999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45983.235968749999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45983.235968749999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45983.235968749999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45983.235968749999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45983.235968749999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45983.235968749999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45983.235968749999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45983.235968749999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45983.235968749999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45983.235968749999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45983.235968749999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45983.235968749999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45983.235968749999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45983.235968749999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45983.235968749999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45983.235968749999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45983.235968749999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45983.235968749999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45983.235968749999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45983.235968749999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45983.235968749999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45983.235968749999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45983.235968749999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45983.235968749999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45983.235968749999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45983.235968749999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45983.235968749999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45983.235968749999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45983.235968749999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45983.235968749999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45983.235968749999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45983.235968749999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45983.235968749999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45983.235968749999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45983.235968749999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45983.235968749999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45983.235968749999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45983.235968749999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45983.235968749999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45983.235968749999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45983.235968749999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45983.235968749999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45983.235968749999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45983.235968749999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45983.235968749999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45983.235968749999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45983.235968749999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45983.235968749999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45983.235968749999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45983.235968749999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45983.235968749999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45983.235968749999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45983.235968749999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45983.235968749999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45983.235968749999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45983.235968749999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45983.235968749999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45983.235968749999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45983.235968749999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45983.235968749999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45983.235968749999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45983.235968749999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45983.235968749999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45983.235968749999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45983.235968749999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45983.235968749999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45983.235968749999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45983.235968749999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45983.235968749999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45983.235968749999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45983.235968749999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45983.235968749999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45983.235968749999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45983.235968749999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45983.235968749999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45983.235968749999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45983.235968749999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45983.235968749999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45983.235968749999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45983.235968749999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45983.235968749999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45983.235968749999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45983.235968749999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45983.235968749999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45983.235968749999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45983.235968749999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45983.235968749999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45983.235968749999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45983.235968749999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45983.235968749999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45983.235968749999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45983.235968749999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45983.235968749999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45983.235968749999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45983.235968749999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45983.235968749999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45983.235968749999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45983.235968749999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45983.235968749999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45983.235968749999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45983.235968749999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45983.235968749999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45983.235968749999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45983.235968749999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45983.235968749999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45983.235968749999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45983.235968749999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45983.235968749999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45983.235968749999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45983.235968749999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45983.235968749999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45983.235968749999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45983.235968749999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45983.235968749999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45983.235968749999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45983.235968749999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45983.235968749999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45983.235968749999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45983.235968749999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45983.235968749999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45983.235968749999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45983.235968749999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45983.235968749999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45983.235968749999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45983.235968749999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45983.235968749999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45983.235968749999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45983.235968749999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45983.235968749999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45983.235968749999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45983.235968749999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45983.235968749999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45983.235968749999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45983.235968749999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45983.235968749999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45983.235968749999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45983.235968749999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45983.235968749999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45983.235968749999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45983.235968749999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45983.235968749999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45983.235968749999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45983.235968749999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45983.235968749999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45983.235968749999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45983.235968749999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45983.235968749999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45983.235968749999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45983.235968749999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45983.235968749999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45983.235968749999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45983.235968749999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45983.235968749999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45983.235968749999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45983.235968749999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45983.235968749999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45983.235968749999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45983.235968749999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45983.235968749999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45983.235968749999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45983.235968749999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45983.235968749999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45983.235968749999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45983.235968749999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45983.235968749999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45983.235968749999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45983.235968749999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45983.235968749999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45983.235968749999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45983.235968749999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45983.235968749999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45983.235968749999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45983.235968749999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45983.235968749999</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9"/>
  <sheetViews>
    <sheetView workbookViewId="0">
      <selection activeCell="E9" sqref="E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279.75525115740311</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36293</v>
      </c>
      <c r="E3" s="94" t="s">
        <v>39021</v>
      </c>
      <c r="F3" s="95">
        <v>45982.984027777777</v>
      </c>
      <c r="G3" s="96">
        <f t="shared" ref="G3:G19" ca="1" si="0">IFERROR(NOW()-F3,"")</f>
        <v>0.25194097222265555</v>
      </c>
      <c r="H3" s="95">
        <v>45982.978587962964</v>
      </c>
      <c r="I3" s="113" t="str">
        <f>IFERROR(VLOOKUP(D3,DB!A:F,6,0),"")</f>
        <v>Generator-SG</v>
      </c>
      <c r="J3" s="113" t="str">
        <f>IFERROR(VLOOKUP(D3,DB!A:G,7,0),"")</f>
        <v>No BB Shifted</v>
      </c>
      <c r="K3" s="97" t="s">
        <v>39108</v>
      </c>
      <c r="L3" s="91" t="str">
        <f>IFERROR(VLOOKUP(D3,DB!A:I,9,0),"")</f>
        <v>Latis</v>
      </c>
    </row>
    <row r="4" spans="1:16" ht="15" customHeight="1">
      <c r="A4" s="113" t="s">
        <v>39109</v>
      </c>
      <c r="B4" s="113" t="str">
        <f>IFERROR(VLOOKUP(D4,DB!A:K,11,0),"")</f>
        <v>R4</v>
      </c>
      <c r="C4" s="93">
        <v>2</v>
      </c>
      <c r="D4" s="91" t="s">
        <v>38898</v>
      </c>
      <c r="E4" s="94" t="s">
        <v>39021</v>
      </c>
      <c r="F4" s="95">
        <v>45983.120532407411</v>
      </c>
      <c r="G4" s="96">
        <f t="shared" ca="1" si="0"/>
        <v>0.11543634258850943</v>
      </c>
      <c r="H4" s="95">
        <v>45983.076435185183</v>
      </c>
      <c r="I4" s="113" t="str">
        <f>IFERROR(VLOOKUP(D4,DB!A:F,6,0),"")</f>
        <v>Generator-SG</v>
      </c>
      <c r="J4" s="113" t="str">
        <f>IFERROR(VLOOKUP(D4,DB!A:G,7,0),"")</f>
        <v>Dead</v>
      </c>
      <c r="K4" s="97" t="s">
        <v>39108</v>
      </c>
      <c r="L4" s="91" t="str">
        <f>IFERROR(VLOOKUP(D4,DB!A:I,9,0),"")</f>
        <v>Latis</v>
      </c>
    </row>
    <row r="5" spans="1:16" ht="15" customHeight="1">
      <c r="A5" s="113"/>
      <c r="B5" s="113" t="str">
        <f>IFERROR(VLOOKUP(D5,DB!A:K,11,0),"")</f>
        <v/>
      </c>
      <c r="C5" s="93"/>
      <c r="D5" s="91"/>
      <c r="E5" s="94"/>
      <c r="F5" s="95"/>
      <c r="G5" s="96">
        <f t="shared" ca="1" si="0"/>
        <v>45983.235968749999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45983.235968749999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45983.235968749999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45983.235968749999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45983.235968749999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45983.235968749999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45983.235968749999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45983.235968749999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45983.235968749999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45983.235968749999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45983.235968749999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45983.235968749999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45983.235968749999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45983.235968749999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45983.235968749999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ref="G20:G83" ca="1" si="1">IFERROR(NOW()-F20,"")</f>
        <v>45983.235968749999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45983.235968749999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45983.235968749999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45983.235968749999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45983.235968749999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45983.235968749999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45983.235968749999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45983.235968749999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45983.235968749999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45983.235968749999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45983.235968749999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45983.235968749999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45983.235968749999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45983.235968749999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45983.235968749999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45983.235968749999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45983.235968749999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45983.235968749999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45983.235968749999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45983.235968749999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45983.235968749999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45983.235968749999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45983.235968749999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45983.235968749999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45983.235968749999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45983.235968749999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45983.235968749999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45983.235968749999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45983.235968749999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45983.235968749999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45983.235968749999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45983.235968749999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45983.235968749999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45983.235968749999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45983.235968749999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45983.235968749999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45983.235968749999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45983.235968749999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45983.235968749999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45983.235968749999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45983.235968749999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45983.235968749999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45983.235968749999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45983.235968749999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45983.235968749999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45983.235968749999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45983.235968749999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45983.235968749999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45983.235968749999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45983.235968749999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45983.235968749999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45983.235968749999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45983.235968749999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45983.235968749999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45983.235968749999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45983.235968749999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45983.235968749999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45983.235968749999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45983.235968749999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45983.235968749999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45983.235968749999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45983.235968749999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45983.235968749999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45983.235968749999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ref="G84:G147" ca="1" si="2">IFERROR(NOW()-F84,"")</f>
        <v>45983.235968749999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45983.235968749999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45983.235968749999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45983.235968749999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45983.235968749999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45983.235968749999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45983.235968749999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45983.235968749999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45983.235968749999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45983.235968749999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45983.235968749999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45983.235968749999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45983.235968749999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45983.235968749999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45983.235968749999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45983.235968749999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45983.235968749999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45983.235968749999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45983.235968749999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45983.235968749999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45983.235968749999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45983.235968749999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45983.235968749999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45983.235968749999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45983.235968749999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45983.235968749999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45983.235968749999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45983.235968749999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45983.235968749999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45983.235968749999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45983.235968749999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45983.235968749999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45983.235968749999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45983.235968749999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45983.235968749999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45983.235968749999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45983.235968749999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45983.235968749999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45983.235968749999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45983.235968749999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45983.235968749999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45983.235968749999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45983.235968749999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45983.235968749999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45983.235968749999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45983.235968749999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45983.235968749999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45983.235968749999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45983.235968749999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45983.235968749999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45983.235968749999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45983.235968749999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45983.235968749999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45983.235968749999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45983.235968749999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45983.235968749999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45983.235968749999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45983.235968749999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45983.235968749999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45983.235968749999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45983.235968749999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45983.235968749999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45983.235968749999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45983.235968749999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ref="G148:G211" ca="1" si="3">IFERROR(NOW()-F148,"")</f>
        <v>45983.235968749999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45983.235968749999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45983.235968749999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45983.235968749999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45983.235968749999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45983.235968749999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45983.235968749999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45983.235968749999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45983.235968749999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45983.235968749999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45983.235968749999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45983.235968749999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45983.235968749999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45983.235968749999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45983.235968749999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45983.235968749999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45983.235968749999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45983.235968749999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45983.235968749999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45983.235968749999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45983.235968749999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45983.235968749999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45983.235968749999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45983.235968749999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45983.235968749999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45983.235968749999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45983.235968749999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45983.235968749999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45983.235968749999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45983.235968749999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45983.235968749999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45983.235968749999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45983.235968749999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45983.235968749999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45983.235968749999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45983.235968749999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45983.235968749999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45983.235968749999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45983.235968749999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45983.235968749999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45983.235968749999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45983.235968749999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45983.235968749999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45983.235968749999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45983.235968749999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45983.235968749999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45983.235968749999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45983.235968749999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45983.235968749999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45983.235968749999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45983.235968749999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45983.235968749999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45983.235968749999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45983.235968749999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45983.235968749999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45983.235968749999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45983.235968749999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45983.235968749999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45983.235968749999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45983.235968749999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45983.235968749999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45983.235968749999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45983.235968749999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45983.235968749999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ref="G212:G275" ca="1" si="4">IFERROR(NOW()-F212,"")</f>
        <v>45983.235968749999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45983.235968749999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45983.235968749999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45983.235968749999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45983.235968749999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45983.235968749999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45983.235968749999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45983.235968749999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45983.235968749999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45983.235968749999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45983.235968749999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45983.235968749999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45983.235968749999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45983.235968749999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45983.235968749999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45983.235968749999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45983.235968749999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45983.235968749999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45983.235968749999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45983.235968749999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45983.235968749999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45983.235968749999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45983.235968749999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45983.235968749999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45983.235968749999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45983.235968749999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45983.235968749999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45983.235968749999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45983.235968749999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45983.235968749999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45983.235968749999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45983.235968749999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45983.235968749999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45983.235968749999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45983.235968749999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45983.235968749999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45983.235968749999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45983.235968749999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45983.235968749999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45983.235968749999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45983.235968749999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45983.235968749999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45983.235968749999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45983.235968749999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45983.235968749999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45983.235968749999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45983.235968749999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45983.235968749999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45983.235968749999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45983.235968749999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45983.235968749999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45983.235968749999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45983.235968749999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45983.235968749999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45983.235968749999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45983.235968749999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45983.235968749999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45983.235968749999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45983.235968749999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45983.235968749999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45983.235968749999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45983.235968749999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45983.235968749999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45983.235968749999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ref="G276:G339" ca="1" si="5">IFERROR(NOW()-F276,"")</f>
        <v>45983.235968749999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45983.235968749999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45983.235968749999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45983.235968749999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45983.235968749999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45983.235968749999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45983.235968749999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45983.235968749999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45983.235968749999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45983.235968749999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45983.235968749999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45983.235968749999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45983.235968749999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45983.235968749999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45983.235968749999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45983.235968749999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45983.235968749999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45983.235968749999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45983.235968749999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45983.235968749999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45983.235968749999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45983.235968749999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45983.235968749999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45983.235968749999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45983.235968749999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45983.235968749999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45983.235968749999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45983.235968749999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45983.235968749999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45983.235968749999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45983.235968749999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45983.235968749999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45983.235968749999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45983.235968749999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45983.235968749999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45983.235968749999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45983.235968749999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45983.235968749999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45983.235968749999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45983.235968749999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45983.235968749999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45983.235968749999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45983.235968749999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45983.235968749999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45983.235968749999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45983.235968749999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45983.235968749999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45983.235968749999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45983.235968749999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45983.235968749999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45983.235968749999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45983.235968749999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45983.235968749999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45983.235968749999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45983.235968749999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45983.235968749999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45983.235968749999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45983.235968749999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45983.235968749999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45983.235968749999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45983.235968749999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45983.235968749999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45983.235968749999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45983.235968749999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ref="G340:G403" ca="1" si="6">IFERROR(NOW()-F340,"")</f>
        <v>45983.235968749999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45983.235968749999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45983.235968749999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45983.235968749999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45983.235968749999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45983.235968749999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45983.235968749999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45983.235968749999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45983.235968749999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45983.235968749999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45983.235968749999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45983.235968749999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45983.235968749999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45983.235968749999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45983.235968749999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45983.235968749999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45983.235968749999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45983.235968749999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45983.235968749999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45983.235968749999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45983.235968749999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45983.235968749999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45983.235968749999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45983.235968749999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45983.235968749999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45983.235968749999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45983.235968749999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45983.235968749999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45983.235968749999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45983.235968749999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45983.235968749999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45983.235968749999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45983.235968749999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45983.235968749999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45983.235968749999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45983.235968749999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45983.235968749999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45983.235968749999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45983.235968749999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45983.235968749999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45983.235968749999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45983.235968749999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45983.235968749999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45983.235968749999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45983.235968749999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45983.235968749999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45983.235968749999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45983.235968749999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45983.235968749999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45983.235968749999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45983.235968749999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45983.235968749999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45983.235968749999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45983.235968749999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45983.235968749999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45983.235968749999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45983.235968749999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45983.235968749999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45983.235968749999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45983.235968749999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45983.235968749999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45983.235968749999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45983.235968749999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45983.235968749999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ref="G404:G449" ca="1" si="7">IFERROR(NOW()-F404,"")</f>
        <v>45983.235968749999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45983.235968749999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45983.235968749999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45983.235968749999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45983.235968749999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45983.235968749999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45983.235968749999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45983.235968749999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45983.235968749999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45983.235968749999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45983.235968749999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45983.235968749999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45983.235968749999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45983.235968749999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45983.235968749999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45983.235968749999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45983.235968749999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45983.235968749999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45983.235968749999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45983.235968749999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45983.235968749999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45983.235968749999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45983.235968749999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45983.235968749999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45983.235968749999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45983.235968749999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45983.235968749999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45983.235968749999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45983.235968749999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45983.235968749999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45983.235968749999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45983.235968749999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45983.235968749999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45983.235968749999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45983.235968749999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45983.235968749999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45983.235968749999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45983.235968749999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45983.235968749999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45983.235968749999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45983.235968749999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45983.235968749999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45983.235968749999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45983.235968749999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45983.235968749999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45983.235968749999</v>
      </c>
      <c r="H449" s="95"/>
      <c r="I449" s="113" t="str">
        <f>IFERROR(VLOOKUP(D449,DB!A:F,6,0),"")</f>
        <v/>
      </c>
      <c r="J449" s="113" t="str">
        <f>IFERROR(VLOOKUP(D449,DB!A:G,7,0),"")</f>
        <v/>
      </c>
      <c r="K449" s="97"/>
      <c r="L449" s="91" t="str">
        <f>IFERROR(VLOOKUP(D449,DB!A:I,9,0),"")</f>
        <v/>
      </c>
    </row>
  </sheetData>
  <dataValidations count="2">
    <dataValidation allowBlank="1" showInputMessage="1" showErrorMessage="1" sqref="E1" xr:uid="{A4F81451-56CC-4543-9497-104C4E44EE4B}"/>
    <dataValidation type="list" allowBlank="1" showInputMessage="1" showErrorMessage="1" sqref="E2:E4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5"/>
  <sheetViews>
    <sheetView topLeftCell="C1" workbookViewId="0">
      <selection activeCell="D19" sqref="D1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91.40390856481099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57.047091435182665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34.574857638886897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5.7211655092614819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1.8626701388857327</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0.46741550925798947</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0.37195254629477859</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45983.235968749999</v>
      </c>
      <c r="H9" s="109"/>
      <c r="I9" s="109" t="str">
        <f>IFERROR(VLOOKUP(D9,DB!A:F,6,0),"")</f>
        <v/>
      </c>
      <c r="J9" s="109" t="str">
        <f>IFERROR(VLOOKUP(D9,DB!A:G,7,0),"")</f>
        <v/>
      </c>
      <c r="K9" s="109"/>
      <c r="L9" s="109" t="str">
        <f>IFERROR(VLOOKUP(D9,DB!A:I,9,0),"")</f>
        <v/>
      </c>
    </row>
    <row r="10" spans="1:13">
      <c r="A10" s="109"/>
      <c r="B10" s="109" t="str">
        <f>IFERROR(VLOOKUP(D10,DB!A:K,11,0),"")</f>
        <v>R5</v>
      </c>
      <c r="C10" s="109"/>
      <c r="D10" s="109" t="s">
        <v>5520</v>
      </c>
      <c r="E10" s="109"/>
      <c r="F10" s="109"/>
      <c r="G10" s="111">
        <f ca="1">IFERROR(NOW()-F10,"")</f>
        <v>45983.235968749999</v>
      </c>
      <c r="H10" s="109"/>
      <c r="I10" s="109" t="str">
        <f>IFERROR(VLOOKUP(D10,DB!A:F,6,0),"")</f>
        <v>SCECO</v>
      </c>
      <c r="J10" s="109" t="str">
        <f>IFERROR(VLOOKUP(D10,DB!A:G,7,0),"")</f>
        <v>Good</v>
      </c>
      <c r="K10" s="109"/>
      <c r="L10" s="109" t="str">
        <f>IFERROR(VLOOKUP(D10,DB!A:I,9,0),"")</f>
        <v>Zain</v>
      </c>
    </row>
    <row r="11" spans="1:13">
      <c r="A11" s="109"/>
      <c r="B11" s="109" t="str">
        <f>IFERROR(VLOOKUP(D11,DB!A:K,11,0),"")</f>
        <v/>
      </c>
      <c r="C11" s="109"/>
      <c r="D11" s="109"/>
      <c r="E11" s="109"/>
      <c r="F11" s="109"/>
      <c r="G11" s="111">
        <f ca="1">IFERROR(NOW()-F11,"")</f>
        <v>45983.235968749999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45983.235968749999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45983.235968749999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45983.235968749999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45983.235968749999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45983.235968749999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45983.235968749999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45983.235968749999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45983.235968749999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45983.235968749999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45983.235968749999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45983.235968749999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45983.235968749999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45983.235968749999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45983.235968749999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45983.235968749999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45983.235968749999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45983.235968749999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45983.235968749999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45983.235968749999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45983.235968749999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45983.235968749999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45983.235968749999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45983.235968749999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45983.235968749999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45983.235968749999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45983.235968749999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45983.235968749999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45983.235968749999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45983.235968749999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45983.235968749999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45983.235968749999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45983.235968749999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45983.235968749999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45983.235968749999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45983.235968749999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45983.235968749999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45983.235968749999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45983.235968749999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45983.235968749999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45983.235968749999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45983.235968749999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45983.235968749999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45983.235968749999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45983.235968749999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45983.235968749999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45983.235968749999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45983.235968749999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45983.235968749999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45983.235968749999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45983.235968749999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45983.235968749999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45983.235968749999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45983.235968749999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45983.235968749999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45983.235968749999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45983.235968749999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45983.235968749999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45983.235968749999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45983.235968749999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45983.235968749999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45983.235968749999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45983.235968749999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45983.235968749999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45983.235968749999</v>
      </c>
      <c r="H75" s="109"/>
      <c r="I75" s="109" t="str">
        <f>IFERROR(VLOOKUP(D75,DB!A:F,6,0),"")</f>
        <v/>
      </c>
      <c r="J75" s="109" t="str">
        <f>IFERROR(VLOOKUP(D75,DB!A:G,7,0),"")</f>
        <v/>
      </c>
      <c r="K75" s="109"/>
      <c r="L75" s="109" t="str">
        <f>IFERROR(VLOOKUP(D75,DB!A:I,9,0),"")</f>
        <v/>
      </c>
    </row>
    <row r="76" spans="1:12">
      <c r="A76" s="131"/>
      <c r="B76" s="131" t="str">
        <f>IFERROR(VLOOKUP(D76,DB!A:K,11,0),"")</f>
        <v/>
      </c>
      <c r="C76" s="131"/>
      <c r="D76" s="131"/>
      <c r="E76" s="131"/>
      <c r="F76" s="132"/>
      <c r="G76" s="111">
        <f ca="1">IFERROR(NOW()-F76,"")</f>
        <v>45983.235968749999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45983.235968749999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45983.235968749999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45983.235968749999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45983.235968749999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45983.235968749999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45983.235968749999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45983.235968749999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45983.235968749999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45983.235968749999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45983.235968749999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45983.235968749999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45983.235968749999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45983.235968749999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45983.235968749999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45983.235968749999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45983.235968749999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45983.235968749999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45983.235968749999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45983.235968749999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45983.235968749999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45983.235968749999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45983.235968749999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45983.235968749999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45983.235968749999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45983.235968749999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45983.235968749999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45983.235968749999</v>
      </c>
      <c r="H103" s="132"/>
      <c r="I103" s="131" t="str">
        <f>IFERROR(VLOOKUP(D103,DB!A:F,6,0),"")</f>
        <v/>
      </c>
      <c r="J103" s="131" t="str">
        <f>IFERROR(VLOOKUP(D103,DB!A:G,7,0),"")</f>
        <v/>
      </c>
      <c r="K103" s="131"/>
      <c r="L103" s="131" t="str">
        <f>IFERROR(VLOOKUP(D103,DB!A:I,9,0),"")</f>
        <v/>
      </c>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sheetData>
  <dataValidations count="2">
    <dataValidation allowBlank="1" showInputMessage="1" showErrorMessage="1" sqref="E1" xr:uid="{920C6338-E771-4DAE-8C89-92A9093EA4DE}"/>
    <dataValidation type="list" allowBlank="1" showInputMessage="1" showErrorMessage="1" sqref="E2:E1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6"/>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2</v>
      </c>
      <c r="D2" s="119" t="s">
        <v>29455</v>
      </c>
      <c r="E2" s="109" t="s">
        <v>39021</v>
      </c>
      <c r="F2" s="121">
        <v>45983.189641203702</v>
      </c>
      <c r="G2" s="104">
        <f t="shared" ref="G2:G26" ca="1" si="0">IFERROR(NOW()-F2,"-")</f>
        <v>4.6327546297106892E-2</v>
      </c>
      <c r="H2" s="121">
        <v>45983.18959490741</v>
      </c>
      <c r="I2" s="119" t="str">
        <f>IFERROR(VLOOKUP(D2,DB!A:F,6,0),"")</f>
        <v>SCECO</v>
      </c>
      <c r="J2" s="119" t="str">
        <f>IFERROR(VLOOKUP(D2,DB!A:G,7,0),"")</f>
        <v>Vandalized</v>
      </c>
      <c r="K2" s="122" t="s">
        <v>39125</v>
      </c>
      <c r="L2" s="123" t="str">
        <f>IFERROR(VLOOKUP(D2,DB!A:I,9,0),"")</f>
        <v>Latis</v>
      </c>
    </row>
    <row r="3" spans="1:16382" ht="31.5" customHeight="1">
      <c r="A3" s="118" t="s">
        <v>39126</v>
      </c>
      <c r="B3" s="119" t="str">
        <f>IFERROR(VLOOKUP(D3,DB!A:K,11,0),"")</f>
        <v>R6</v>
      </c>
      <c r="C3" s="120">
        <v>4</v>
      </c>
      <c r="D3" s="149" t="s">
        <v>30405</v>
      </c>
      <c r="E3" s="109" t="s">
        <v>39021</v>
      </c>
      <c r="F3" s="121">
        <v>45983.189965277779</v>
      </c>
      <c r="G3" s="104">
        <f t="shared" ca="1" si="0"/>
        <v>4.6003472220036201E-2</v>
      </c>
      <c r="H3" s="121">
        <v>45983.189930555556</v>
      </c>
      <c r="I3" s="119" t="str">
        <f>IFERROR(VLOOKUP(D3,DB!A:F,6,0),"")</f>
        <v>SCECO</v>
      </c>
      <c r="J3" s="119" t="str">
        <f>IFERROR(VLOOKUP(D3,DB!A:G,7,0),"")</f>
        <v>Dead+No BB Design</v>
      </c>
      <c r="K3" s="122" t="s">
        <v>39127</v>
      </c>
      <c r="L3" s="123" t="str">
        <f>IFERROR(VLOOKUP(D3,DB!A:I,9,0),"")</f>
        <v>Latis</v>
      </c>
    </row>
    <row r="4" spans="1:16382" ht="31.5" customHeight="1">
      <c r="A4" s="118"/>
      <c r="B4" s="119" t="str">
        <f>IFERROR(VLOOKUP(D4,DB!A:K,11,0),"")</f>
        <v/>
      </c>
      <c r="C4" s="120"/>
      <c r="D4" s="119"/>
      <c r="E4" s="109"/>
      <c r="F4" s="121"/>
      <c r="G4" s="104">
        <f t="shared" ca="1" si="0"/>
        <v>45983.235968749999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45983.235968749999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45983.235968749999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45983.235968749999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45983.235968749999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45983.235968749999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45983.235968749999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45983.235968749999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45983.235968749999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45983.235968749999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45983.235968749999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45983.235968749999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45983.235968749999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45983.235968749999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45983.235968749999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45983.235968749999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45983.235968749999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45983.235968749999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45983.235968749999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45983.235968749999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45983.235968749999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45983.235968749999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45983.235968749999</v>
      </c>
      <c r="H26" s="121"/>
      <c r="I26" s="119" t="str">
        <f>IFERROR(VLOOKUP(D26,DB!A:F,6,0),"")</f>
        <v/>
      </c>
      <c r="J26" s="119" t="str">
        <f>IFERROR(VLOOKUP(D26,DB!A:G,7,0),"")</f>
        <v/>
      </c>
      <c r="K26" s="122"/>
      <c r="L26" s="123" t="str">
        <f>IFERROR(VLOOKUP(D26,DB!A:I,9,0),"")</f>
        <v/>
      </c>
    </row>
  </sheetData>
  <dataValidations count="2">
    <dataValidation allowBlank="1" showInputMessage="1" showErrorMessage="1" sqref="E1" xr:uid="{9E1BC488-8814-4F8A-8DBE-742B3278AB71}"/>
    <dataValidation type="list" allowBlank="1" showInputMessage="1" showErrorMessage="1" sqref="E2:E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2025-11-22T02:41:47Z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